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035" yWindow="825" windowWidth="17115" windowHeight="10230" activeTab="0"/>
  </bookViews>
  <sheets>
    <sheet name="Instructions" sheetId="1" r:id="rId1"/>
    <sheet name="Page 1" sheetId="2" r:id="rId2"/>
    <sheet name="Page 2" sheetId="3" r:id="rId3"/>
    <sheet name="Hidden Tables" sheetId="4" state="hidden" r:id="rId4"/>
  </sheets>
  <definedNames>
    <definedName name="bfp">'Hidden Tables'!$F$5:$F$9</definedName>
    <definedName name="k">'Hidden Tables'!$D$5:$D$8</definedName>
    <definedName name="material">'Hidden Tables'!$D$5:$D$8</definedName>
    <definedName name="materials">'Hidden Tables'!$D$5:$D$9</definedName>
    <definedName name="metersize">'Hidden Tables'!$B$5:$B$13</definedName>
    <definedName name="mtrsz">#REF!</definedName>
    <definedName name="_xlnm.Print_Area" localSheetId="0">'Instructions'!$B$1:$M$49</definedName>
    <definedName name="_xlnm.Print_Area" localSheetId="1">'Page 1'!$B$1:$BI$61</definedName>
    <definedName name="_xlnm.Print_Area" localSheetId="2">'Page 2'!$B$1:$BJ$66</definedName>
    <definedName name="swrsrvc">'Hidden Tables'!$C$32:$C$34</definedName>
    <definedName name="unit">'Hidden Tables'!$D$14:$D$18</definedName>
    <definedName name="wtrsrvc">'Hidden Tables'!$C$25:$C$28</definedName>
    <definedName name="yn">'Hidden Tables'!$C$37:$C$38</definedName>
  </definedNames>
  <calcPr fullCalcOnLoad="1"/>
</workbook>
</file>

<file path=xl/sharedStrings.xml><?xml version="1.0" encoding="utf-8"?>
<sst xmlns="http://schemas.openxmlformats.org/spreadsheetml/2006/main" count="407" uniqueCount="248">
  <si>
    <t>SECTION A - DEVELOPMENT INFORMATION</t>
  </si>
  <si>
    <t>Name of Project:</t>
  </si>
  <si>
    <t>Street Address:</t>
  </si>
  <si>
    <t>Date:</t>
  </si>
  <si>
    <t>Owner:</t>
  </si>
  <si>
    <t>Email:</t>
  </si>
  <si>
    <t>Phone:</t>
  </si>
  <si>
    <t>Engineer:</t>
  </si>
  <si>
    <t>Maximum Site Elevation:</t>
  </si>
  <si>
    <t xml:space="preserve">Building Height: </t>
  </si>
  <si>
    <t>Type of Development (Check all that apply):</t>
  </si>
  <si>
    <t>Previous Use (Check all that apply):</t>
  </si>
  <si>
    <t xml:space="preserve">SECTION B - EXISTING SERVICES </t>
  </si>
  <si>
    <t>B.1. Domestic (Drinking) Water:</t>
  </si>
  <si>
    <t xml:space="preserve">Meters to be removed: </t>
  </si>
  <si>
    <t>Qty</t>
  </si>
  <si>
    <t>Size</t>
  </si>
  <si>
    <t>inch</t>
  </si>
  <si>
    <t>Meters to remain:</t>
  </si>
  <si>
    <t>B.2. Irrigation:</t>
  </si>
  <si>
    <t>B.3. Fire Protection:</t>
  </si>
  <si>
    <t>Existing Backflow Prevention:</t>
  </si>
  <si>
    <t>inches</t>
  </si>
  <si>
    <t>Reuse</t>
  </si>
  <si>
    <t>B.4. Sanitary Sewer:</t>
  </si>
  <si>
    <t>SECTION C - SERVICES REQUESTED</t>
  </si>
  <si>
    <t>Requested Meters:</t>
  </si>
  <si>
    <t>Requested Service Line Size:</t>
  </si>
  <si>
    <t>C.2. Irrigation:</t>
  </si>
  <si>
    <t>GPM</t>
  </si>
  <si>
    <t>C.3. Fire Protection:</t>
  </si>
  <si>
    <t>Requested Backflow Prevention:</t>
  </si>
  <si>
    <t>C.4. Sanitary Sewer: (Complete C.4.a. Wastewater Capacity Table)</t>
  </si>
  <si>
    <t xml:space="preserve">Estimated Flow: </t>
  </si>
  <si>
    <t>Average</t>
  </si>
  <si>
    <t>GPD</t>
  </si>
  <si>
    <t>Peak</t>
  </si>
  <si>
    <t>Check all that apply:</t>
  </si>
  <si>
    <t>sq. ft.</t>
  </si>
  <si>
    <t xml:space="preserve">Project Note: </t>
  </si>
  <si>
    <t>Commercial/Non-Residential Development</t>
  </si>
  <si>
    <t>Residential Development</t>
  </si>
  <si>
    <t>Type of Fixture</t>
  </si>
  <si>
    <t>Total Fixtures</t>
  </si>
  <si>
    <t xml:space="preserve">Fixture Value </t>
  </si>
  <si>
    <t>Total Fixture Unit Value</t>
  </si>
  <si>
    <t>Toilet (tank)</t>
  </si>
  <si>
    <t>x</t>
  </si>
  <si>
    <t>=</t>
  </si>
  <si>
    <t>Toilet (flush valve)</t>
  </si>
  <si>
    <t>Shower Only</t>
  </si>
  <si>
    <t>Urinal (flush valve)</t>
  </si>
  <si>
    <t>Bathtub or Combo</t>
  </si>
  <si>
    <t>Shower</t>
  </si>
  <si>
    <t>Bathroom Sink</t>
  </si>
  <si>
    <t>Bathtub</t>
  </si>
  <si>
    <t>Kitchen Sink</t>
  </si>
  <si>
    <t>Utility Sink</t>
  </si>
  <si>
    <t>Dishwasher</t>
  </si>
  <si>
    <t>Clothes washer</t>
  </si>
  <si>
    <t>Other</t>
  </si>
  <si>
    <t>Drinking Fountain</t>
  </si>
  <si>
    <t>Commercial Development</t>
  </si>
  <si>
    <t>Type of Development</t>
  </si>
  <si>
    <t>Type of Unit</t>
  </si>
  <si>
    <t>Number of Units</t>
  </si>
  <si>
    <t>Typical Flow per Unit, GPD</t>
  </si>
  <si>
    <t>Estimated Average Flow, GPD</t>
  </si>
  <si>
    <t>Estimated Peak Flow, GPD</t>
  </si>
  <si>
    <t xml:space="preserve">Type of Unit </t>
  </si>
  <si>
    <t>Office</t>
  </si>
  <si>
    <t>Employee</t>
  </si>
  <si>
    <t>Houses</t>
  </si>
  <si>
    <t>Restaurant</t>
  </si>
  <si>
    <t>Customer</t>
  </si>
  <si>
    <t>Townhouses</t>
  </si>
  <si>
    <t>Restaurant w/ bar</t>
  </si>
  <si>
    <t>Condominiums</t>
  </si>
  <si>
    <t>Restroom</t>
  </si>
  <si>
    <t>Apartments</t>
  </si>
  <si>
    <t>Mobile Homes</t>
  </si>
  <si>
    <t xml:space="preserve">Total Commercial Wastewater </t>
  </si>
  <si>
    <t xml:space="preserve">Total Residential Wastewater </t>
  </si>
  <si>
    <t>Water Service:</t>
  </si>
  <si>
    <t>Auburn</t>
  </si>
  <si>
    <t>Lake Ogletree Watershed:</t>
  </si>
  <si>
    <t>No</t>
  </si>
  <si>
    <t>Water Credits:</t>
  </si>
  <si>
    <t>Water Charges:</t>
  </si>
  <si>
    <t>Fee</t>
  </si>
  <si>
    <t>Total</t>
  </si>
  <si>
    <t>Domestic</t>
  </si>
  <si>
    <t>Irr.</t>
  </si>
  <si>
    <t>Total Water Credit</t>
  </si>
  <si>
    <t>Total Water Charges</t>
  </si>
  <si>
    <t>Sewer Credits:</t>
  </si>
  <si>
    <t>Sewer Charges:</t>
  </si>
  <si>
    <t>Total Sewer Credit</t>
  </si>
  <si>
    <t>Total Sewer Charges</t>
  </si>
  <si>
    <t>*Total Estimated Water And Sewer Access Fees:</t>
  </si>
  <si>
    <t>Front</t>
  </si>
  <si>
    <t>meter size</t>
  </si>
  <si>
    <t>BFP</t>
  </si>
  <si>
    <t>Ductile Iron</t>
  </si>
  <si>
    <t xml:space="preserve">Double Check Detector </t>
  </si>
  <si>
    <t>PVC</t>
  </si>
  <si>
    <t>Reduced-Pressure Detector</t>
  </si>
  <si>
    <t>Residential</t>
  </si>
  <si>
    <t>Vitrified Clay</t>
  </si>
  <si>
    <t>Double Check</t>
  </si>
  <si>
    <t>Commercial</t>
  </si>
  <si>
    <t>Reinforced Concrete</t>
  </si>
  <si>
    <t xml:space="preserve">Reduced-Pressure </t>
  </si>
  <si>
    <t>Industrial</t>
  </si>
  <si>
    <t>None</t>
  </si>
  <si>
    <t>Agricultural</t>
  </si>
  <si>
    <t>Institutional</t>
  </si>
  <si>
    <t>Back</t>
  </si>
  <si>
    <t>water services</t>
  </si>
  <si>
    <t>flow</t>
  </si>
  <si>
    <t>meter</t>
  </si>
  <si>
    <t>3/4-inch</t>
  </si>
  <si>
    <t>Loachapoaka</t>
  </si>
  <si>
    <t>1-inch</t>
  </si>
  <si>
    <t>Beauregard</t>
  </si>
  <si>
    <t>1 1/2-inch</t>
  </si>
  <si>
    <t>Opelika</t>
  </si>
  <si>
    <t>2-inch</t>
  </si>
  <si>
    <t>3-inch</t>
  </si>
  <si>
    <t>4-inch</t>
  </si>
  <si>
    <t>sewer services</t>
  </si>
  <si>
    <t>6-inch</t>
  </si>
  <si>
    <t>8-inch</t>
  </si>
  <si>
    <t>10-inch</t>
  </si>
  <si>
    <t>Septic</t>
  </si>
  <si>
    <t>Multiple Meters Required</t>
  </si>
  <si>
    <t>Yes</t>
  </si>
  <si>
    <t>water access fee</t>
  </si>
  <si>
    <t>sewer access fee</t>
  </si>
  <si>
    <t>B1</t>
  </si>
  <si>
    <t>B2</t>
  </si>
  <si>
    <t>B3</t>
  </si>
  <si>
    <t>B4</t>
  </si>
  <si>
    <t>C1</t>
  </si>
  <si>
    <t>C2</t>
  </si>
  <si>
    <t>C3</t>
  </si>
  <si>
    <t>C4</t>
  </si>
  <si>
    <t>open</t>
  </si>
  <si>
    <t>Estimated Peak Commercial Demand =</t>
  </si>
  <si>
    <t>Total Fixture Value =</t>
  </si>
  <si>
    <t>Estimated Peak Residential Demand =</t>
  </si>
  <si>
    <t xml:space="preserve">Internal Use Only:  </t>
  </si>
  <si>
    <t>materials</t>
  </si>
  <si>
    <t>Water Subtotal:</t>
  </si>
  <si>
    <t>Sewer Subtotal:</t>
  </si>
  <si>
    <t>Minimum Required Meter Size*</t>
  </si>
  <si>
    <r>
      <t xml:space="preserve">C.4.a. Wastewater Capacity Table </t>
    </r>
    <r>
      <rPr>
        <sz val="10"/>
        <rFont val="Arial Narrow"/>
        <family val="2"/>
      </rPr>
      <t xml:space="preserve">(Derived from Metcalf &amp; Eddy: </t>
    </r>
    <r>
      <rPr>
        <i/>
        <sz val="10"/>
        <rFont val="Arial Narrow"/>
        <family val="2"/>
      </rPr>
      <t>Wastewater Engineering Treatment and Reuse</t>
    </r>
    <r>
      <rPr>
        <sz val="10"/>
        <rFont val="Arial Narrow"/>
        <family val="2"/>
      </rPr>
      <t>. Fourth Edition. Table 3-2.)</t>
    </r>
  </si>
  <si>
    <t>Existing water services must be verified with AWWB records for access fee credit.  Please contact the Water Revenue office at 334-501-3050 for more information.</t>
  </si>
  <si>
    <t xml:space="preserve">Sewer Service: </t>
  </si>
  <si>
    <t xml:space="preserve">Static Water Pressure*: </t>
  </si>
  <si>
    <t>Shopping Center</t>
  </si>
  <si>
    <t>Park Space</t>
  </si>
  <si>
    <t>Hotel</t>
  </si>
  <si>
    <t>Guest</t>
  </si>
  <si>
    <t>Retail/Department Store</t>
  </si>
  <si>
    <t>Number of Residential Units:</t>
  </si>
  <si>
    <t>type unit</t>
  </si>
  <si>
    <t>Commercial Space:</t>
  </si>
  <si>
    <t>sf</t>
  </si>
  <si>
    <t>City of Auburn</t>
  </si>
  <si>
    <t xml:space="preserve">Water Credits: </t>
  </si>
  <si>
    <t>*Static pressure estimate is based on Auburn's primary pressure zone (tank elevation = 830' above MSL).  Actual static pressure could vary upon site location and water supply conditions.</t>
  </si>
  <si>
    <t>Water Access Fee Credits:</t>
  </si>
  <si>
    <t>Water Access Fee Charges:</t>
  </si>
  <si>
    <t>Sewer Access Fee Charges:</t>
  </si>
  <si>
    <t>Sewer Access Fee Credits:</t>
  </si>
  <si>
    <t>Total Water Access Fees:</t>
  </si>
  <si>
    <t>Total Sewer Access Fees:</t>
  </si>
  <si>
    <t>Access Fee Estimate:</t>
  </si>
  <si>
    <t>*Total Access Fees Due for Development:</t>
  </si>
  <si>
    <t>Application for Water and Sewer Service Instructions:</t>
  </si>
  <si>
    <t>Section A:</t>
  </si>
  <si>
    <t>1. Fill out all project information in the blue highlighted fields</t>
  </si>
  <si>
    <t>All applicable fields to be completed should be highlighted in blue</t>
  </si>
  <si>
    <t>2. Check the appropriate type of development and complete the corresponding fields</t>
  </si>
  <si>
    <t>Section B:</t>
  </si>
  <si>
    <t>Section C:</t>
  </si>
  <si>
    <t>1. Check the appropriate existing services that are available at the site</t>
  </si>
  <si>
    <t>1. Check the appropriate proposed services that are being requested for the development</t>
  </si>
  <si>
    <t>2. Complete the corresponding blue highlighted fields for each applicable service</t>
  </si>
  <si>
    <t>2. Complete the corresponding blue highlighted fields for each proposed service</t>
  </si>
  <si>
    <t>3. Check all appropriate boxes under each proposed service as they apply to the development</t>
  </si>
  <si>
    <t>1. Insert the total number of fixtures in the blue highlighted fields for each applicable fixture type.</t>
  </si>
  <si>
    <t>2. Add any necessary fixtures and the appropriate fixture values that are not listed</t>
  </si>
  <si>
    <t>Additional Demand on Domestic Meter =</t>
  </si>
  <si>
    <t>3. Add any additional known fixed demand (in GPM) on the domestic meter in the blue highlighted field</t>
  </si>
  <si>
    <t>(this could be for irrigation or any other demand that is not covered by the fixture type)</t>
  </si>
  <si>
    <t>Complete the applicable Wastewater Capacity Table for the proposed development</t>
  </si>
  <si>
    <t>1. Insert the total number of units in the blue highlighted fields for the applicable type of development</t>
  </si>
  <si>
    <t>2. Add any necessary type of development and the appropriate typical flow per unit that are not listed.</t>
  </si>
  <si>
    <t>Application Submittal</t>
  </si>
  <si>
    <t xml:space="preserve">The application should be emailed to </t>
  </si>
  <si>
    <t>prior to plans being submitted to DRT</t>
  </si>
  <si>
    <t xml:space="preserve">Reviewed and Approved By: </t>
  </si>
  <si>
    <t>The City of Auburn Backflow Protection Information Form shall be submitted with this application for proposed water services</t>
  </si>
  <si>
    <t xml:space="preserve">6. Complete all required forms for the proposed services and submit to WRM </t>
  </si>
  <si>
    <t>(separate forms are available for Backflow Protection, Grease Traps, and Pump Stations on the City's website)</t>
  </si>
  <si>
    <t>Booster Pumps Required:</t>
  </si>
  <si>
    <t>Existing Service Line Size:</t>
  </si>
  <si>
    <t>Existing Service Line Material:</t>
  </si>
  <si>
    <t>Demand Per Meter:</t>
  </si>
  <si>
    <t>3. Check the appropriate previous use(s) of the property and complete the corresponding fields</t>
  </si>
  <si>
    <t xml:space="preserve">*Access fee computation is based on information provided for the project.  This is only an estimate based on the published rates on the date of the estimate and is </t>
  </si>
  <si>
    <t>wrmforms@auburnalabama.org</t>
  </si>
  <si>
    <t>Any questions about the application or its use can also be directed to</t>
  </si>
  <si>
    <t xml:space="preserve">The application will be reviewed by WRM with the plan submittal, and will be returned to the engineer and developer </t>
  </si>
  <si>
    <t>upon approval</t>
  </si>
  <si>
    <t>Water Resource Management                                       Application for Water and Sewer Service</t>
  </si>
  <si>
    <t xml:space="preserve">(for purposes of this application all developments that are not residential should </t>
  </si>
  <si>
    <t>be checked as commercial and all other categories that apply.)</t>
  </si>
  <si>
    <t>Efficiency</t>
  </si>
  <si>
    <t>1 Bedroom</t>
  </si>
  <si>
    <t>Multiple Bedroom</t>
  </si>
  <si>
    <t>(i.e., irrigation demand on domestic meter)</t>
  </si>
  <si>
    <t>C.1. Domestic (Drinking) Water: (Complete C.1.a. Water Demand Table)</t>
  </si>
  <si>
    <r>
      <t>C.1.a. Water Demand Table</t>
    </r>
    <r>
      <rPr>
        <sz val="10"/>
        <rFont val="Arial Narrow"/>
        <family val="2"/>
      </rPr>
      <t xml:space="preserve"> (Derived from 2006 International Plumbing Code)</t>
    </r>
  </si>
  <si>
    <t>*Requires separate WRM form submittal with plan submittal.</t>
  </si>
  <si>
    <t>(i.e., car wash, trash compactor, etc.)</t>
  </si>
  <si>
    <t xml:space="preserve"> subject to change.  Access fees are due prior to the issuance of a building permit, and shall be based on the published rates at the time the building permit is issued. </t>
  </si>
  <si>
    <t xml:space="preserve"> This amount does not include any tap fees, meter set fees, or deposits that are applicable for the project.  Please contact the Water Revenue office at 334-501-3050 </t>
  </si>
  <si>
    <t xml:space="preserve"> for more information or for a detailed breakdown of credits and charges.</t>
  </si>
  <si>
    <t>Section C.1.a:</t>
  </si>
  <si>
    <t>Section C.4.a:</t>
  </si>
  <si>
    <t>Complete the applicable Water Demand Table for the proposed development</t>
  </si>
  <si>
    <t>Page 1</t>
  </si>
  <si>
    <t>Page 2</t>
  </si>
  <si>
    <t>4. Complete Section C.1.a. on Page 2 if a proposed Domestic (Drinking) Water service is requested</t>
  </si>
  <si>
    <t>5. Complete Section C.4.a. on Page 2 if a proposed Sanitary Sewer service is requested</t>
  </si>
  <si>
    <t xml:space="preserve"> </t>
  </si>
  <si>
    <t>Estimated Residential Access Fees by Unit</t>
  </si>
  <si>
    <t>Existing Units:</t>
  </si>
  <si>
    <t>Proposed Units:</t>
  </si>
  <si>
    <t>Total:</t>
  </si>
  <si>
    <t>Estimated Commercial Access Fees by Meter Size</t>
  </si>
  <si>
    <t>Hosebib</t>
  </si>
  <si>
    <t>Open Drain Surcharge Factor:</t>
  </si>
  <si>
    <t>Current Sewer Rate</t>
  </si>
  <si>
    <t>Monthly Surcharge Amount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</si>
</sst>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&quot;$&quot;#,##0"/>
    <numFmt numFmtId="167" formatCode="[$-409]h:mm:ss\ AM/PM"/>
    <numFmt numFmtId="168" formatCode="[$-409]dddd\,\ mmmm\ dd\,\ yyyy"/>
    <numFmt numFmtId="169" formatCode="[$-409]d\-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[$-409]d\-mmm\-yyyy;@"/>
    <numFmt numFmtId="176" formatCode="[$-409]mmmm\-yy;@"/>
  </numFmts>
  <fonts count="52">
    <font>
      <sz val="10"/>
      <name val="Arial"/>
      <family val="0"/>
    </font>
    <font>
      <sz val="8"/>
      <name val="Tahoma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i/>
      <sz val="10"/>
      <name val="Arial Narrow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Arial Narrow"/>
      <family val="2"/>
    </font>
    <font>
      <sz val="8"/>
      <name val="AcadEref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53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53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2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4" fillId="0" borderId="15" xfId="0" applyFont="1" applyBorder="1" applyAlignment="1">
      <alignment horizontal="left"/>
    </xf>
    <xf numFmtId="12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4" fillId="0" borderId="17" xfId="0" applyFont="1" applyFill="1" applyBorder="1" applyAlignment="1">
      <alignment horizontal="left"/>
    </xf>
    <xf numFmtId="164" fontId="4" fillId="0" borderId="18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17" fontId="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textRotation="90"/>
    </xf>
    <xf numFmtId="0" fontId="0" fillId="0" borderId="27" xfId="0" applyBorder="1" applyAlignment="1">
      <alignment/>
    </xf>
    <xf numFmtId="12" fontId="4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7" fillId="0" borderId="30" xfId="0" applyFont="1" applyFill="1" applyBorder="1" applyAlignment="1">
      <alignment horizontal="center" textRotation="90"/>
    </xf>
    <xf numFmtId="0" fontId="4" fillId="0" borderId="31" xfId="0" applyFont="1" applyFill="1" applyBorder="1" applyAlignment="1">
      <alignment/>
    </xf>
    <xf numFmtId="0" fontId="11" fillId="0" borderId="0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3" fillId="0" borderId="29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/>
    </xf>
    <xf numFmtId="3" fontId="4" fillId="0" borderId="3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/>
    </xf>
    <xf numFmtId="165" fontId="4" fillId="0" borderId="39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/>
    </xf>
    <xf numFmtId="165" fontId="4" fillId="0" borderId="41" xfId="0" applyNumberFormat="1" applyFont="1" applyFill="1" applyBorder="1" applyAlignment="1">
      <alignment horizontal="right"/>
    </xf>
    <xf numFmtId="0" fontId="0" fillId="19" borderId="0" xfId="0" applyFill="1" applyAlignment="1">
      <alignment/>
    </xf>
    <xf numFmtId="0" fontId="4" fillId="19" borderId="0" xfId="0" applyFont="1" applyFill="1" applyBorder="1" applyAlignment="1">
      <alignment horizontal="right" vertical="center"/>
    </xf>
    <xf numFmtId="0" fontId="4" fillId="19" borderId="42" xfId="0" applyFont="1" applyFill="1" applyBorder="1" applyAlignment="1">
      <alignment/>
    </xf>
    <xf numFmtId="0" fontId="0" fillId="19" borderId="43" xfId="0" applyFill="1" applyBorder="1" applyAlignment="1">
      <alignment/>
    </xf>
    <xf numFmtId="0" fontId="4" fillId="19" borderId="0" xfId="0" applyFont="1" applyFill="1" applyBorder="1" applyAlignment="1">
      <alignment/>
    </xf>
    <xf numFmtId="0" fontId="4" fillId="19" borderId="44" xfId="0" applyFont="1" applyFill="1" applyBorder="1" applyAlignment="1">
      <alignment/>
    </xf>
    <xf numFmtId="0" fontId="3" fillId="19" borderId="45" xfId="0" applyFont="1" applyFill="1" applyBorder="1" applyAlignment="1">
      <alignment vertical="center"/>
    </xf>
    <xf numFmtId="0" fontId="4" fillId="19" borderId="45" xfId="0" applyFont="1" applyFill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165" fontId="4" fillId="19" borderId="0" xfId="0" applyNumberFormat="1" applyFont="1" applyFill="1" applyBorder="1" applyAlignment="1">
      <alignment vertical="center"/>
    </xf>
    <xf numFmtId="0" fontId="4" fillId="19" borderId="44" xfId="0" applyFont="1" applyFill="1" applyBorder="1" applyAlignment="1">
      <alignment vertical="center"/>
    </xf>
    <xf numFmtId="0" fontId="4" fillId="19" borderId="0" xfId="0" applyFont="1" applyFill="1" applyBorder="1" applyAlignment="1">
      <alignment horizontal="center"/>
    </xf>
    <xf numFmtId="0" fontId="11" fillId="19" borderId="0" xfId="0" applyFont="1" applyFill="1" applyBorder="1" applyAlignment="1">
      <alignment/>
    </xf>
    <xf numFmtId="0" fontId="4" fillId="19" borderId="45" xfId="0" applyFont="1" applyFill="1" applyBorder="1" applyAlignment="1">
      <alignment/>
    </xf>
    <xf numFmtId="0" fontId="4" fillId="19" borderId="46" xfId="0" applyFont="1" applyFill="1" applyBorder="1" applyAlignment="1">
      <alignment/>
    </xf>
    <xf numFmtId="0" fontId="4" fillId="19" borderId="47" xfId="0" applyFont="1" applyFill="1" applyBorder="1" applyAlignment="1">
      <alignment vertical="center"/>
    </xf>
    <xf numFmtId="0" fontId="4" fillId="19" borderId="47" xfId="0" applyFont="1" applyFill="1" applyBorder="1" applyAlignment="1">
      <alignment horizontal="right" vertical="center"/>
    </xf>
    <xf numFmtId="165" fontId="4" fillId="19" borderId="47" xfId="0" applyNumberFormat="1" applyFont="1" applyFill="1" applyBorder="1" applyAlignment="1">
      <alignment vertical="center"/>
    </xf>
    <xf numFmtId="0" fontId="0" fillId="19" borderId="48" xfId="0" applyFill="1" applyBorder="1" applyAlignment="1">
      <alignment/>
    </xf>
    <xf numFmtId="165" fontId="4" fillId="19" borderId="0" xfId="0" applyNumberFormat="1" applyFont="1" applyFill="1" applyBorder="1" applyAlignment="1">
      <alignment vertical="center"/>
    </xf>
    <xf numFmtId="0" fontId="4" fillId="19" borderId="0" xfId="0" applyFont="1" applyFill="1" applyBorder="1" applyAlignment="1">
      <alignment horizontal="left" vertical="center"/>
    </xf>
    <xf numFmtId="165" fontId="4" fillId="19" borderId="0" xfId="0" applyNumberFormat="1" applyFont="1" applyFill="1" applyBorder="1" applyAlignment="1">
      <alignment horizontal="center" vertical="center"/>
    </xf>
    <xf numFmtId="0" fontId="6" fillId="0" borderId="0" xfId="53" applyBorder="1" applyAlignment="1" applyProtection="1">
      <alignment/>
      <protection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3" fillId="34" borderId="49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0" fontId="4" fillId="0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4" fontId="4" fillId="35" borderId="13" xfId="0" applyNumberFormat="1" applyFont="1" applyFill="1" applyBorder="1" applyAlignment="1">
      <alignment horizontal="center"/>
    </xf>
    <xf numFmtId="164" fontId="4" fillId="35" borderId="22" xfId="0" applyNumberFormat="1" applyFont="1" applyFill="1" applyBorder="1" applyAlignment="1">
      <alignment horizontal="center"/>
    </xf>
    <xf numFmtId="0" fontId="5" fillId="35" borderId="13" xfId="53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>
      <alignment horizontal="center"/>
    </xf>
    <xf numFmtId="0" fontId="4" fillId="35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3" fillId="34" borderId="49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50" xfId="0" applyFont="1" applyFill="1" applyBorder="1" applyAlignment="1">
      <alignment vertical="center"/>
    </xf>
    <xf numFmtId="0" fontId="3" fillId="34" borderId="51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0" fontId="3" fillId="34" borderId="52" xfId="0" applyFont="1" applyFill="1" applyBorder="1" applyAlignment="1" applyProtection="1">
      <alignment vertical="center"/>
      <protection/>
    </xf>
    <xf numFmtId="12" fontId="4" fillId="35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4" fillId="19" borderId="0" xfId="0" applyFont="1" applyFill="1" applyBorder="1" applyAlignment="1">
      <alignment horizontal="right" vertical="center"/>
    </xf>
    <xf numFmtId="0" fontId="4" fillId="19" borderId="16" xfId="0" applyFont="1" applyFill="1" applyBorder="1" applyAlignment="1">
      <alignment horizontal="center"/>
    </xf>
    <xf numFmtId="0" fontId="4" fillId="19" borderId="0" xfId="0" applyFont="1" applyFill="1" applyBorder="1" applyAlignment="1">
      <alignment vertical="center"/>
    </xf>
    <xf numFmtId="165" fontId="4" fillId="19" borderId="13" xfId="0" applyNumberFormat="1" applyFont="1" applyFill="1" applyBorder="1" applyAlignment="1">
      <alignment horizontal="center" vertical="center"/>
    </xf>
    <xf numFmtId="0" fontId="11" fillId="19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19" borderId="10" xfId="0" applyFont="1" applyFill="1" applyBorder="1" applyAlignment="1">
      <alignment horizontal="right" vertical="center"/>
    </xf>
    <xf numFmtId="0" fontId="3" fillId="19" borderId="45" xfId="0" applyFont="1" applyFill="1" applyBorder="1" applyAlignment="1">
      <alignment vertical="center"/>
    </xf>
    <xf numFmtId="0" fontId="3" fillId="19" borderId="0" xfId="0" applyFont="1" applyFill="1" applyBorder="1" applyAlignment="1">
      <alignment vertical="center"/>
    </xf>
    <xf numFmtId="0" fontId="11" fillId="19" borderId="0" xfId="0" applyFont="1" applyFill="1" applyBorder="1" applyAlignment="1">
      <alignment horizontal="left"/>
    </xf>
    <xf numFmtId="0" fontId="4" fillId="19" borderId="13" xfId="0" applyFont="1" applyFill="1" applyBorder="1" applyAlignment="1">
      <alignment horizontal="left"/>
    </xf>
    <xf numFmtId="165" fontId="4" fillId="19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2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5" fontId="4" fillId="19" borderId="0" xfId="0" applyNumberFormat="1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35" borderId="16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57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/>
    </xf>
    <xf numFmtId="0" fontId="4" fillId="0" borderId="58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60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5" borderId="15" xfId="0" applyFont="1" applyFill="1" applyBorder="1" applyAlignment="1">
      <alignment horizontal="left"/>
    </xf>
    <xf numFmtId="0" fontId="4" fillId="35" borderId="51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left"/>
    </xf>
    <xf numFmtId="0" fontId="4" fillId="35" borderId="54" xfId="0" applyFont="1" applyFill="1" applyBorder="1" applyAlignment="1">
      <alignment horizontal="left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4" fillId="35" borderId="54" xfId="0" applyFont="1" applyFill="1" applyBorder="1" applyAlignment="1">
      <alignment horizontal="center"/>
    </xf>
    <xf numFmtId="0" fontId="4" fillId="36" borderId="58" xfId="0" applyFont="1" applyFill="1" applyBorder="1" applyAlignment="1">
      <alignment horizontal="center"/>
    </xf>
    <xf numFmtId="0" fontId="3" fillId="34" borderId="64" xfId="0" applyFont="1" applyFill="1" applyBorder="1" applyAlignment="1">
      <alignment vertical="center"/>
    </xf>
    <xf numFmtId="0" fontId="3" fillId="34" borderId="65" xfId="0" applyFont="1" applyFill="1" applyBorder="1" applyAlignment="1">
      <alignment vertical="center"/>
    </xf>
    <xf numFmtId="0" fontId="3" fillId="34" borderId="66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35" borderId="51" xfId="0" applyFont="1" applyFill="1" applyBorder="1" applyAlignment="1">
      <alignment horizontal="center"/>
    </xf>
    <xf numFmtId="0" fontId="4" fillId="0" borderId="5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5" borderId="59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60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4" fillId="19" borderId="0" xfId="0" applyFont="1" applyFill="1" applyBorder="1" applyAlignment="1">
      <alignment horizontal="center"/>
    </xf>
    <xf numFmtId="0" fontId="4" fillId="19" borderId="13" xfId="0" applyFont="1" applyFill="1" applyBorder="1" applyAlignment="1">
      <alignment horizontal="center" vertical="center"/>
    </xf>
    <xf numFmtId="165" fontId="4" fillId="19" borderId="16" xfId="0" applyNumberFormat="1" applyFont="1" applyFill="1" applyBorder="1" applyAlignment="1">
      <alignment horizontal="center" vertical="center"/>
    </xf>
    <xf numFmtId="165" fontId="4" fillId="19" borderId="27" xfId="0" applyNumberFormat="1" applyFont="1" applyFill="1" applyBorder="1" applyAlignment="1">
      <alignment vertical="center"/>
    </xf>
    <xf numFmtId="0" fontId="4" fillId="19" borderId="27" xfId="0" applyFont="1" applyFill="1" applyBorder="1" applyAlignment="1">
      <alignment vertical="center"/>
    </xf>
    <xf numFmtId="0" fontId="4" fillId="19" borderId="27" xfId="0" applyFont="1" applyFill="1" applyBorder="1" applyAlignment="1">
      <alignment horizontal="right" vertical="center"/>
    </xf>
    <xf numFmtId="4" fontId="4" fillId="19" borderId="13" xfId="0" applyNumberFormat="1" applyFont="1" applyFill="1" applyBorder="1" applyAlignment="1">
      <alignment horizontal="center" vertical="center"/>
    </xf>
    <xf numFmtId="166" fontId="4" fillId="0" borderId="51" xfId="0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/>
    </xf>
    <xf numFmtId="166" fontId="4" fillId="0" borderId="54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65" fontId="3" fillId="0" borderId="61" xfId="0" applyNumberFormat="1" applyFont="1" applyFill="1" applyBorder="1" applyAlignment="1">
      <alignment horizontal="center"/>
    </xf>
    <xf numFmtId="165" fontId="3" fillId="0" borderId="62" xfId="0" applyNumberFormat="1" applyFont="1" applyFill="1" applyBorder="1" applyAlignment="1">
      <alignment horizontal="center"/>
    </xf>
    <xf numFmtId="165" fontId="3" fillId="0" borderId="63" xfId="0" applyNumberFormat="1" applyFont="1" applyFill="1" applyBorder="1" applyAlignment="1">
      <alignment horizontal="center"/>
    </xf>
    <xf numFmtId="165" fontId="4" fillId="0" borderId="61" xfId="0" applyNumberFormat="1" applyFont="1" applyFill="1" applyBorder="1" applyAlignment="1">
      <alignment horizontal="center"/>
    </xf>
    <xf numFmtId="165" fontId="4" fillId="0" borderId="62" xfId="0" applyNumberFormat="1" applyFont="1" applyFill="1" applyBorder="1" applyAlignment="1">
      <alignment horizontal="center"/>
    </xf>
    <xf numFmtId="165" fontId="4" fillId="0" borderId="63" xfId="0" applyNumberFormat="1" applyFont="1" applyFill="1" applyBorder="1" applyAlignment="1">
      <alignment horizontal="center"/>
    </xf>
    <xf numFmtId="166" fontId="4" fillId="0" borderId="67" xfId="0" applyNumberFormat="1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2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166" fontId="4" fillId="0" borderId="41" xfId="0" applyNumberFormat="1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 textRotation="90"/>
    </xf>
    <xf numFmtId="0" fontId="7" fillId="0" borderId="31" xfId="0" applyFont="1" applyFill="1" applyBorder="1" applyAlignment="1">
      <alignment horizontal="center" vertical="center" textRotation="90"/>
    </xf>
    <xf numFmtId="0" fontId="4" fillId="0" borderId="74" xfId="0" applyFont="1" applyFill="1" applyBorder="1" applyAlignment="1">
      <alignment horizontal="center"/>
    </xf>
    <xf numFmtId="12" fontId="4" fillId="0" borderId="58" xfId="0" applyNumberFormat="1" applyFont="1" applyFill="1" applyBorder="1" applyAlignment="1">
      <alignment/>
    </xf>
    <xf numFmtId="0" fontId="4" fillId="0" borderId="58" xfId="0" applyFont="1" applyFill="1" applyBorder="1" applyAlignment="1">
      <alignment/>
    </xf>
    <xf numFmtId="166" fontId="4" fillId="0" borderId="69" xfId="0" applyNumberFormat="1" applyFont="1" applyFill="1" applyBorder="1" applyAlignment="1">
      <alignment horizontal="center"/>
    </xf>
    <xf numFmtId="12" fontId="4" fillId="0" borderId="67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7" fillId="0" borderId="75" xfId="0" applyFont="1" applyFill="1" applyBorder="1" applyAlignment="1">
      <alignment horizontal="center" vertical="center" textRotation="90"/>
    </xf>
    <xf numFmtId="0" fontId="7" fillId="0" borderId="76" xfId="0" applyFont="1" applyFill="1" applyBorder="1" applyAlignment="1">
      <alignment horizontal="center" vertical="center" textRotation="90"/>
    </xf>
    <xf numFmtId="0" fontId="7" fillId="0" borderId="77" xfId="0" applyFont="1" applyFill="1" applyBorder="1" applyAlignment="1">
      <alignment horizontal="center" vertical="center" textRotation="90"/>
    </xf>
    <xf numFmtId="0" fontId="4" fillId="0" borderId="78" xfId="0" applyNumberFormat="1" applyFont="1" applyFill="1" applyBorder="1" applyAlignment="1">
      <alignment horizontal="center"/>
    </xf>
    <xf numFmtId="0" fontId="4" fillId="0" borderId="79" xfId="0" applyNumberFormat="1" applyFont="1" applyFill="1" applyBorder="1" applyAlignment="1">
      <alignment horizontal="center"/>
    </xf>
    <xf numFmtId="12" fontId="4" fillId="0" borderId="79" xfId="0" applyNumberFormat="1" applyFont="1" applyFill="1" applyBorder="1" applyAlignment="1">
      <alignment/>
    </xf>
    <xf numFmtId="166" fontId="4" fillId="0" borderId="79" xfId="0" applyNumberFormat="1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12" fontId="4" fillId="0" borderId="81" xfId="0" applyNumberFormat="1" applyFont="1" applyFill="1" applyBorder="1" applyAlignment="1">
      <alignment/>
    </xf>
    <xf numFmtId="12" fontId="4" fillId="0" borderId="82" xfId="0" applyNumberFormat="1" applyFont="1" applyFill="1" applyBorder="1" applyAlignment="1">
      <alignment/>
    </xf>
    <xf numFmtId="12" fontId="4" fillId="0" borderId="78" xfId="0" applyNumberFormat="1" applyFont="1" applyFill="1" applyBorder="1" applyAlignment="1">
      <alignment/>
    </xf>
    <xf numFmtId="0" fontId="4" fillId="0" borderId="83" xfId="0" applyFont="1" applyFill="1" applyBorder="1" applyAlignment="1">
      <alignment horizontal="center"/>
    </xf>
    <xf numFmtId="12" fontId="4" fillId="0" borderId="84" xfId="0" applyNumberFormat="1" applyFont="1" applyFill="1" applyBorder="1" applyAlignment="1">
      <alignment/>
    </xf>
    <xf numFmtId="12" fontId="4" fillId="0" borderId="85" xfId="0" applyNumberFormat="1" applyFont="1" applyFill="1" applyBorder="1" applyAlignment="1">
      <alignment/>
    </xf>
    <xf numFmtId="12" fontId="4" fillId="0" borderId="80" xfId="0" applyNumberFormat="1" applyFont="1" applyFill="1" applyBorder="1" applyAlignment="1">
      <alignment/>
    </xf>
    <xf numFmtId="166" fontId="4" fillId="0" borderId="58" xfId="0" applyNumberFormat="1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79" xfId="0" applyFont="1" applyFill="1" applyBorder="1" applyAlignment="1">
      <alignment/>
    </xf>
    <xf numFmtId="166" fontId="4" fillId="0" borderId="84" xfId="0" applyNumberFormat="1" applyFont="1" applyFill="1" applyBorder="1" applyAlignment="1">
      <alignment horizontal="center"/>
    </xf>
    <xf numFmtId="166" fontId="4" fillId="0" borderId="85" xfId="0" applyNumberFormat="1" applyFont="1" applyFill="1" applyBorder="1" applyAlignment="1">
      <alignment horizontal="center"/>
    </xf>
    <xf numFmtId="166" fontId="4" fillId="0" borderId="80" xfId="0" applyNumberFormat="1" applyFont="1" applyFill="1" applyBorder="1" applyAlignment="1">
      <alignment horizontal="center"/>
    </xf>
    <xf numFmtId="166" fontId="4" fillId="0" borderId="88" xfId="0" applyNumberFormat="1" applyFont="1" applyFill="1" applyBorder="1" applyAlignment="1">
      <alignment horizontal="center"/>
    </xf>
    <xf numFmtId="166" fontId="4" fillId="0" borderId="32" xfId="0" applyNumberFormat="1" applyFont="1" applyFill="1" applyBorder="1" applyAlignment="1">
      <alignment horizontal="center"/>
    </xf>
    <xf numFmtId="166" fontId="4" fillId="0" borderId="68" xfId="0" applyNumberFormat="1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  <strike val="0"/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22"/>
        </patternFill>
      </fill>
    </dxf>
    <dxf>
      <font>
        <b/>
        <i val="0"/>
        <strike val="0"/>
        <color indexed="9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114300</xdr:rowOff>
    </xdr:from>
    <xdr:to>
      <xdr:col>12</xdr:col>
      <xdr:colOff>619125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143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161925</xdr:rowOff>
    </xdr:from>
    <xdr:to>
      <xdr:col>2</xdr:col>
      <xdr:colOff>466725</xdr:colOff>
      <xdr:row>4</xdr:row>
      <xdr:rowOff>57150</xdr:rowOff>
    </xdr:to>
    <xdr:pic>
      <xdr:nvPicPr>
        <xdr:cNvPr id="2" name="Picture 3" descr="City of Auburn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61925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114300</xdr:colOff>
      <xdr:row>0</xdr:row>
      <xdr:rowOff>38100</xdr:rowOff>
    </xdr:from>
    <xdr:to>
      <xdr:col>58</xdr:col>
      <xdr:colOff>95250</xdr:colOff>
      <xdr:row>0</xdr:row>
      <xdr:rowOff>628650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57150</xdr:rowOff>
    </xdr:from>
    <xdr:to>
      <xdr:col>8</xdr:col>
      <xdr:colOff>47625</xdr:colOff>
      <xdr:row>0</xdr:row>
      <xdr:rowOff>609600</xdr:rowOff>
    </xdr:to>
    <xdr:pic>
      <xdr:nvPicPr>
        <xdr:cNvPr id="2" name="Picture 3" descr="City of Auburn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57150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rmforms@auburnalabama.org" TargetMode="External" /><Relationship Id="rId2" Type="http://schemas.openxmlformats.org/officeDocument/2006/relationships/hyperlink" Target="mailto:wrmforms@auburnalabama.org?subject=Development%20Application%20for%20Water%20and%20Sewer%20Service" TargetMode="External" /><Relationship Id="rId3" Type="http://schemas.openxmlformats.org/officeDocument/2006/relationships/hyperlink" Target="mailto:wrmforms@auburnalabama.org" TargetMode="External" /><Relationship Id="rId4" Type="http://schemas.openxmlformats.org/officeDocument/2006/relationships/hyperlink" Target="mailto:wrmforms@auburnalabama.org?subject=Development%20Application%20for%20Water%20and%20Sewer%20Servic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showGridLines="0" showRowColHeaders="0" tabSelected="1" zoomScale="145" zoomScaleNormal="145" zoomScaleSheetLayoutView="175" workbookViewId="0" topLeftCell="A1">
      <selection activeCell="A1" sqref="A1"/>
    </sheetView>
  </sheetViews>
  <sheetFormatPr defaultColWidth="9.140625" defaultRowHeight="12.75"/>
  <cols>
    <col min="2" max="2" width="4.57421875" style="0" customWidth="1"/>
    <col min="5" max="5" width="8.28125" style="0" customWidth="1"/>
    <col min="6" max="6" width="10.8515625" style="0" customWidth="1"/>
    <col min="7" max="7" width="12.421875" style="0" customWidth="1"/>
    <col min="8" max="8" width="3.57421875" style="0" customWidth="1"/>
    <col min="9" max="9" width="1.1484375" style="0" customWidth="1"/>
    <col min="10" max="10" width="15.57421875" style="0" customWidth="1"/>
    <col min="12" max="12" width="2.7109375" style="0" customWidth="1"/>
    <col min="13" max="13" width="12.421875" style="0" customWidth="1"/>
  </cols>
  <sheetData>
    <row r="1" spans="2:13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3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13" ht="12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ht="18">
      <c r="B6" s="143" t="s">
        <v>180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2:13" ht="18.75">
      <c r="B7" s="144" t="s">
        <v>183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2:13" ht="12.75">
      <c r="B8" s="107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2:13" ht="12.75">
      <c r="B9" s="109" t="s">
        <v>234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2:13" ht="12.75">
      <c r="B10" s="108" t="s">
        <v>181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 ht="12.75">
      <c r="B11" s="8" t="s">
        <v>182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ht="12.75">
      <c r="B12" s="8" t="s">
        <v>184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 ht="12.75">
      <c r="B13" s="8"/>
      <c r="C13" s="106" t="s">
        <v>218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3" ht="12.75">
      <c r="B14" s="8"/>
      <c r="C14" s="106" t="s">
        <v>219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2:13" ht="12.75">
      <c r="B15" s="8" t="s">
        <v>211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3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3" ht="12.75">
      <c r="B17" s="108" t="s">
        <v>185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3" ht="12.75">
      <c r="B18" s="8" t="s">
        <v>187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2:13" ht="12.75">
      <c r="B19" s="8" t="s">
        <v>189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2:13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ht="12.75">
      <c r="B21" s="108" t="s">
        <v>186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 ht="12.75">
      <c r="B22" s="8" t="s">
        <v>188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12.75">
      <c r="B23" s="8" t="s">
        <v>190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2.75">
      <c r="B24" s="8" t="s">
        <v>191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 ht="12.75">
      <c r="B25" s="106" t="s">
        <v>236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ht="12.75">
      <c r="B26" s="106" t="s">
        <v>237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ht="12.75">
      <c r="B27" s="8" t="s">
        <v>205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 ht="12.75">
      <c r="B28" s="8"/>
      <c r="C28" s="8" t="s">
        <v>206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 ht="12.75">
      <c r="B30" s="109" t="s">
        <v>235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 ht="12.75">
      <c r="B31" s="108" t="s">
        <v>231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 ht="12.75">
      <c r="B32" s="107" t="s">
        <v>233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 ht="12.75">
      <c r="B33" s="8" t="s">
        <v>192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2:13" ht="12.75">
      <c r="B34" s="8" t="s">
        <v>193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 ht="12.75">
      <c r="B35" s="8" t="s">
        <v>195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3" ht="12.75">
      <c r="B36" s="8"/>
      <c r="C36" s="8" t="s">
        <v>196</v>
      </c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2:13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2:13" ht="12.75">
      <c r="B38" s="108" t="s">
        <v>232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2:13" ht="12.75">
      <c r="B39" s="107" t="s">
        <v>197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2:13" ht="12.75">
      <c r="B40" s="8" t="s">
        <v>198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2:13" ht="12.75">
      <c r="B41" s="8" t="s">
        <v>199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3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2:13" ht="12.75">
      <c r="B44" s="109" t="s">
        <v>200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2:13" ht="12.75">
      <c r="B45" s="8" t="s">
        <v>201</v>
      </c>
      <c r="C45" s="8"/>
      <c r="D45" s="8"/>
      <c r="E45" s="8"/>
      <c r="F45" s="142" t="s">
        <v>213</v>
      </c>
      <c r="G45" s="142"/>
      <c r="H45" s="142"/>
      <c r="I45" s="8" t="s">
        <v>202</v>
      </c>
      <c r="J45" s="8"/>
      <c r="K45" s="8"/>
      <c r="L45" s="8"/>
      <c r="M45" s="8"/>
    </row>
    <row r="46" spans="2:13" ht="12.75">
      <c r="B46" s="8" t="s">
        <v>214</v>
      </c>
      <c r="C46" s="8"/>
      <c r="D46" s="8"/>
      <c r="E46" s="8"/>
      <c r="F46" s="8"/>
      <c r="G46" s="8"/>
      <c r="H46" s="8"/>
      <c r="I46" s="8"/>
      <c r="J46" s="142" t="s">
        <v>213</v>
      </c>
      <c r="K46" s="142"/>
      <c r="L46" s="142"/>
      <c r="M46" s="8"/>
    </row>
    <row r="47" spans="2:1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12.75">
      <c r="B48" s="8" t="s">
        <v>215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2.75">
      <c r="B49" s="8" t="s">
        <v>216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</sheetData>
  <sheetProtection/>
  <mergeCells count="4">
    <mergeCell ref="F45:H45"/>
    <mergeCell ref="J46:L46"/>
    <mergeCell ref="B6:M6"/>
    <mergeCell ref="B7:M7"/>
  </mergeCells>
  <hyperlinks>
    <hyperlink ref="F45" r:id="rId1" display="wrmforms@auburnalabama.org"/>
    <hyperlink ref="F45:H45" r:id="rId2" display="wrmforms@auburnalabama.org"/>
    <hyperlink ref="J46" r:id="rId3" display="wrmforms@auburnalabama.org"/>
    <hyperlink ref="J46:L46" r:id="rId4" display="wrmforms@auburnalabama.org"/>
  </hyperlinks>
  <printOptions/>
  <pageMargins left="0.7" right="0.7" top="0.75" bottom="0.75" header="0.3" footer="0.3"/>
  <pageSetup fitToHeight="1" fitToWidth="1" horizontalDpi="600" verticalDpi="600" orientation="portrait" scale="91" r:id="rId6"/>
  <colBreaks count="1" manualBreakCount="1">
    <brk id="13" max="65535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BZ61"/>
  <sheetViews>
    <sheetView showGridLines="0" showRowColHeaders="0" zoomScale="130" zoomScaleNormal="130" zoomScaleSheetLayoutView="190" workbookViewId="0" topLeftCell="A1">
      <selection activeCell="B36" sqref="B36:BI36"/>
    </sheetView>
  </sheetViews>
  <sheetFormatPr defaultColWidth="9.140625" defaultRowHeight="12.75"/>
  <cols>
    <col min="1" max="1" width="5.00390625" style="0" customWidth="1"/>
    <col min="2" max="61" width="1.7109375" style="0" customWidth="1"/>
  </cols>
  <sheetData>
    <row r="1" spans="2:61" s="1" customFormat="1" ht="51.75" customHeight="1">
      <c r="B1" s="102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3"/>
      <c r="P1" s="178" t="s">
        <v>217</v>
      </c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/>
    </row>
    <row r="2" spans="2:61" ht="18" customHeight="1" thickBot="1">
      <c r="B2" s="147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9"/>
      <c r="BD2" s="149"/>
      <c r="BE2" s="149"/>
      <c r="BF2" s="149"/>
      <c r="BG2" s="149"/>
      <c r="BH2" s="149"/>
      <c r="BI2" s="150"/>
    </row>
    <row r="3" spans="2:61" s="2" customFormat="1" ht="3" customHeight="1" thickTop="1">
      <c r="B3" s="5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49"/>
      <c r="BD3" s="49"/>
      <c r="BE3" s="49"/>
      <c r="BF3" s="49"/>
      <c r="BG3" s="49"/>
      <c r="BH3" s="49"/>
      <c r="BI3" s="51"/>
    </row>
    <row r="4" spans="2:61" ht="21.75" customHeight="1">
      <c r="B4" s="151" t="s">
        <v>1</v>
      </c>
      <c r="C4" s="152"/>
      <c r="D4" s="152"/>
      <c r="E4" s="152"/>
      <c r="F4" s="152"/>
      <c r="G4" s="152"/>
      <c r="H4" s="152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4" t="s">
        <v>2</v>
      </c>
      <c r="Z4" s="154"/>
      <c r="AA4" s="154"/>
      <c r="AB4" s="154"/>
      <c r="AC4" s="154"/>
      <c r="AD4" s="154"/>
      <c r="AE4" s="154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4" t="s">
        <v>3</v>
      </c>
      <c r="AY4" s="154"/>
      <c r="AZ4" s="154"/>
      <c r="BA4" s="155"/>
      <c r="BB4" s="155"/>
      <c r="BC4" s="155"/>
      <c r="BD4" s="155"/>
      <c r="BE4" s="155"/>
      <c r="BF4" s="155"/>
      <c r="BG4" s="155"/>
      <c r="BH4" s="155"/>
      <c r="BI4" s="156"/>
    </row>
    <row r="5" spans="2:61" s="2" customFormat="1" ht="3" customHeight="1">
      <c r="B5" s="52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39"/>
      <c r="AY5" s="39"/>
      <c r="AZ5" s="39"/>
      <c r="BA5" s="6"/>
      <c r="BB5" s="6"/>
      <c r="BC5" s="6"/>
      <c r="BD5" s="6"/>
      <c r="BE5" s="6"/>
      <c r="BF5" s="6"/>
      <c r="BG5" s="6"/>
      <c r="BH5" s="6"/>
      <c r="BI5" s="53"/>
    </row>
    <row r="6" spans="2:78" ht="21.75" customHeight="1">
      <c r="B6" s="145" t="s">
        <v>4</v>
      </c>
      <c r="C6" s="146"/>
      <c r="D6" s="146"/>
      <c r="E6" s="146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4" t="s">
        <v>5</v>
      </c>
      <c r="AB6" s="154"/>
      <c r="AC6" s="154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4" t="s">
        <v>6</v>
      </c>
      <c r="AZ6" s="154"/>
      <c r="BA6" s="154"/>
      <c r="BB6" s="154"/>
      <c r="BC6" s="153"/>
      <c r="BD6" s="153"/>
      <c r="BE6" s="153"/>
      <c r="BF6" s="153"/>
      <c r="BG6" s="153"/>
      <c r="BH6" s="153"/>
      <c r="BI6" s="158"/>
      <c r="BR6" s="8"/>
      <c r="BS6" s="8"/>
      <c r="BT6" s="8"/>
      <c r="BU6" s="8"/>
      <c r="BV6" s="8"/>
      <c r="BW6" s="8"/>
      <c r="BX6" s="8"/>
      <c r="BY6" s="8"/>
      <c r="BZ6" s="8"/>
    </row>
    <row r="7" spans="2:78" s="2" customFormat="1" ht="3" customHeight="1">
      <c r="B7" s="5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6"/>
      <c r="AB7" s="16"/>
      <c r="AC7" s="16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4"/>
      <c r="AZ7" s="4"/>
      <c r="BA7" s="4"/>
      <c r="BB7" s="4"/>
      <c r="BC7" s="4"/>
      <c r="BD7" s="4"/>
      <c r="BE7" s="4"/>
      <c r="BF7" s="4"/>
      <c r="BG7" s="4"/>
      <c r="BH7" s="4"/>
      <c r="BI7" s="55"/>
      <c r="BJ7" s="5"/>
      <c r="BK7" s="5"/>
      <c r="BL7" s="5"/>
      <c r="BM7" s="5"/>
      <c r="BN7" s="5"/>
      <c r="BO7" s="5"/>
      <c r="BP7" s="5"/>
      <c r="BQ7" s="10"/>
      <c r="BR7" s="10"/>
      <c r="BS7" s="10"/>
      <c r="BT7" s="10"/>
      <c r="BU7" s="10"/>
      <c r="BV7" s="10"/>
      <c r="BW7" s="10"/>
      <c r="BX7" s="10"/>
      <c r="BY7" s="10"/>
      <c r="BZ7" s="11"/>
    </row>
    <row r="8" spans="2:78" ht="21.75" customHeight="1">
      <c r="B8" s="145" t="s">
        <v>7</v>
      </c>
      <c r="C8" s="162"/>
      <c r="D8" s="162"/>
      <c r="E8" s="162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4" t="s">
        <v>5</v>
      </c>
      <c r="AB8" s="154"/>
      <c r="AC8" s="154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4" t="s">
        <v>6</v>
      </c>
      <c r="AZ8" s="154"/>
      <c r="BA8" s="154"/>
      <c r="BB8" s="154"/>
      <c r="BC8" s="153"/>
      <c r="BD8" s="153"/>
      <c r="BE8" s="153"/>
      <c r="BF8" s="153"/>
      <c r="BG8" s="153"/>
      <c r="BH8" s="153"/>
      <c r="BI8" s="158"/>
      <c r="BR8" s="8"/>
      <c r="BS8" s="8"/>
      <c r="BT8" s="8"/>
      <c r="BU8" s="8"/>
      <c r="BV8" s="8"/>
      <c r="BW8" s="8"/>
      <c r="BX8" s="8"/>
      <c r="BY8" s="8"/>
      <c r="BZ8" s="8"/>
    </row>
    <row r="9" spans="2:61" ht="3" customHeight="1">
      <c r="B9" s="54"/>
      <c r="C9" s="5"/>
      <c r="D9" s="5"/>
      <c r="E9" s="5"/>
      <c r="F9" s="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6"/>
      <c r="AB9" s="16"/>
      <c r="AC9" s="16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4"/>
      <c r="AZ9" s="4"/>
      <c r="BA9" s="4"/>
      <c r="BB9" s="4"/>
      <c r="BC9" s="10"/>
      <c r="BD9" s="10"/>
      <c r="BE9" s="10"/>
      <c r="BF9" s="10"/>
      <c r="BG9" s="10"/>
      <c r="BH9" s="10"/>
      <c r="BI9" s="56"/>
    </row>
    <row r="10" spans="2:61" ht="21.75" customHeight="1">
      <c r="B10" s="145" t="s">
        <v>8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53"/>
      <c r="M10" s="153"/>
      <c r="N10" s="153"/>
      <c r="O10" s="153"/>
      <c r="P10" s="10"/>
      <c r="Q10" s="154" t="s">
        <v>159</v>
      </c>
      <c r="R10" s="154"/>
      <c r="S10" s="154"/>
      <c r="T10" s="154"/>
      <c r="U10" s="154"/>
      <c r="V10" s="154"/>
      <c r="W10" s="154"/>
      <c r="X10" s="154"/>
      <c r="Y10" s="154"/>
      <c r="Z10" s="154"/>
      <c r="AA10" s="175" t="str">
        <f>IF(L10&gt;0,(830-L10)/2.31," ")</f>
        <v> </v>
      </c>
      <c r="AB10" s="175"/>
      <c r="AC10" s="175"/>
      <c r="AD10" s="12"/>
      <c r="AE10" s="154" t="s">
        <v>9</v>
      </c>
      <c r="AF10" s="154"/>
      <c r="AG10" s="154"/>
      <c r="AH10" s="154"/>
      <c r="AI10" s="154"/>
      <c r="AJ10" s="154"/>
      <c r="AK10" s="154"/>
      <c r="AL10" s="153"/>
      <c r="AM10" s="153"/>
      <c r="AN10" s="153"/>
      <c r="AO10" s="153"/>
      <c r="AP10" s="153"/>
      <c r="AQ10" s="11"/>
      <c r="AR10" s="154" t="s">
        <v>207</v>
      </c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71"/>
      <c r="BD10" s="171"/>
      <c r="BE10" s="171"/>
      <c r="BF10" s="171"/>
      <c r="BG10" s="171"/>
      <c r="BH10" s="171"/>
      <c r="BI10" s="172"/>
    </row>
    <row r="11" spans="2:61" s="2" customFormat="1" ht="12.75" customHeight="1">
      <c r="B11" s="54"/>
      <c r="C11" s="83" t="s">
        <v>171</v>
      </c>
      <c r="D11" s="14"/>
      <c r="E11" s="8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8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56"/>
    </row>
    <row r="12" spans="2:61" ht="21.75" customHeight="1">
      <c r="B12" s="176" t="s">
        <v>10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5"/>
      <c r="U12" s="91" t="b">
        <f>'Hidden Tables'!I6</f>
        <v>0</v>
      </c>
      <c r="V12" s="5"/>
      <c r="W12" s="5"/>
      <c r="X12" s="5"/>
      <c r="Y12" s="5"/>
      <c r="Z12" s="5"/>
      <c r="AA12" s="91" t="b">
        <f>'Hidden Tables'!I7</f>
        <v>0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7"/>
    </row>
    <row r="13" spans="2:62" ht="21.75" customHeight="1">
      <c r="B13" s="58"/>
      <c r="C13" s="154" t="s">
        <v>165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9"/>
      <c r="P13" s="159"/>
      <c r="Q13" s="159"/>
      <c r="R13" s="159"/>
      <c r="S13" s="152" t="s">
        <v>220</v>
      </c>
      <c r="T13" s="152"/>
      <c r="U13" s="152"/>
      <c r="V13" s="152"/>
      <c r="W13" s="152"/>
      <c r="X13" s="159"/>
      <c r="Y13" s="159"/>
      <c r="Z13" s="159"/>
      <c r="AA13" s="159"/>
      <c r="AB13" s="152" t="s">
        <v>221</v>
      </c>
      <c r="AC13" s="152"/>
      <c r="AD13" s="152"/>
      <c r="AE13" s="152"/>
      <c r="AF13" s="152"/>
      <c r="AG13" s="159"/>
      <c r="AH13" s="159"/>
      <c r="AI13" s="159"/>
      <c r="AJ13" s="159"/>
      <c r="AK13" s="152" t="s">
        <v>222</v>
      </c>
      <c r="AL13" s="152"/>
      <c r="AM13" s="152"/>
      <c r="AN13" s="152"/>
      <c r="AO13" s="152"/>
      <c r="AP13" s="152"/>
      <c r="AQ13" s="152"/>
      <c r="AR13" s="152"/>
      <c r="AS13" s="154" t="s">
        <v>167</v>
      </c>
      <c r="AT13" s="154"/>
      <c r="AU13" s="154"/>
      <c r="AV13" s="154"/>
      <c r="AW13" s="154"/>
      <c r="AX13" s="154"/>
      <c r="AY13" s="154"/>
      <c r="AZ13" s="154"/>
      <c r="BA13" s="154"/>
      <c r="BB13" s="159"/>
      <c r="BC13" s="159"/>
      <c r="BD13" s="159"/>
      <c r="BE13" s="159"/>
      <c r="BF13" s="159"/>
      <c r="BG13" s="159"/>
      <c r="BH13" s="152" t="s">
        <v>168</v>
      </c>
      <c r="BI13" s="163"/>
      <c r="BJ13" s="10"/>
    </row>
    <row r="14" spans="2:61" ht="21.75" customHeight="1">
      <c r="B14" s="176" t="s">
        <v>11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6"/>
      <c r="R14" s="16"/>
      <c r="S14" s="16"/>
      <c r="T14" s="16"/>
      <c r="U14" s="16"/>
      <c r="V14" s="16"/>
      <c r="W14" s="92" t="b">
        <v>0</v>
      </c>
      <c r="X14" s="16"/>
      <c r="Y14" s="16"/>
      <c r="Z14" s="16"/>
      <c r="AA14" s="16"/>
      <c r="AB14" s="16"/>
      <c r="AC14" s="92" t="b">
        <v>0</v>
      </c>
      <c r="AD14" s="16"/>
      <c r="AE14" s="16"/>
      <c r="AF14" s="16"/>
      <c r="AG14" s="16"/>
      <c r="AH14" s="44"/>
      <c r="AI14" s="44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62"/>
    </row>
    <row r="15" spans="2:61" ht="21.75" customHeight="1">
      <c r="B15" s="54"/>
      <c r="C15" s="154" t="s">
        <v>165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9"/>
      <c r="P15" s="159"/>
      <c r="Q15" s="159"/>
      <c r="R15" s="159"/>
      <c r="S15" s="152" t="s">
        <v>220</v>
      </c>
      <c r="T15" s="152"/>
      <c r="U15" s="152"/>
      <c r="V15" s="152"/>
      <c r="W15" s="152"/>
      <c r="X15" s="159"/>
      <c r="Y15" s="159"/>
      <c r="Z15" s="159"/>
      <c r="AA15" s="159"/>
      <c r="AB15" s="152" t="s">
        <v>221</v>
      </c>
      <c r="AC15" s="152"/>
      <c r="AD15" s="152"/>
      <c r="AE15" s="152"/>
      <c r="AF15" s="152"/>
      <c r="AG15" s="159"/>
      <c r="AH15" s="159"/>
      <c r="AI15" s="159"/>
      <c r="AJ15" s="159"/>
      <c r="AK15" s="152" t="s">
        <v>222</v>
      </c>
      <c r="AL15" s="152"/>
      <c r="AM15" s="152"/>
      <c r="AN15" s="152"/>
      <c r="AO15" s="152"/>
      <c r="AP15" s="152"/>
      <c r="AQ15" s="152"/>
      <c r="AR15" s="152"/>
      <c r="AS15" s="154" t="s">
        <v>167</v>
      </c>
      <c r="AT15" s="154"/>
      <c r="AU15" s="154"/>
      <c r="AV15" s="154"/>
      <c r="AW15" s="154"/>
      <c r="AX15" s="154"/>
      <c r="AY15" s="154"/>
      <c r="AZ15" s="154"/>
      <c r="BA15" s="154"/>
      <c r="BB15" s="159"/>
      <c r="BC15" s="159"/>
      <c r="BD15" s="159"/>
      <c r="BE15" s="159"/>
      <c r="BF15" s="159"/>
      <c r="BG15" s="159"/>
      <c r="BH15" s="152" t="s">
        <v>168</v>
      </c>
      <c r="BI15" s="163"/>
    </row>
    <row r="16" spans="2:61" ht="3" customHeight="1">
      <c r="B16" s="5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8"/>
      <c r="BD16" s="8"/>
      <c r="BE16" s="8"/>
      <c r="BF16" s="8"/>
      <c r="BG16" s="8"/>
      <c r="BH16" s="8"/>
      <c r="BI16" s="37"/>
    </row>
    <row r="17" spans="2:61" ht="18" customHeight="1" thickBot="1">
      <c r="B17" s="164" t="s">
        <v>12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6"/>
    </row>
    <row r="18" spans="2:61" ht="12.75" customHeight="1" thickTop="1">
      <c r="B18" s="85"/>
      <c r="C18" s="84"/>
      <c r="D18" s="84" t="s">
        <v>157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6"/>
    </row>
    <row r="19" spans="2:61" s="2" customFormat="1" ht="3" customHeight="1">
      <c r="B19" s="54"/>
      <c r="C19" s="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61"/>
    </row>
    <row r="20" spans="2:61" ht="15" customHeight="1">
      <c r="B20" s="54"/>
      <c r="C20" s="106" t="b">
        <f>'Hidden Tables'!L4</f>
        <v>0</v>
      </c>
      <c r="D20" s="167" t="s">
        <v>13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9"/>
    </row>
    <row r="21" spans="2:61" ht="3" customHeight="1">
      <c r="B21" s="6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62"/>
    </row>
    <row r="22" spans="2:61" ht="21.75" customHeight="1">
      <c r="B22" s="59"/>
      <c r="C22" s="8"/>
      <c r="D22" s="11"/>
      <c r="E22" s="162" t="s">
        <v>14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 t="s">
        <v>15</v>
      </c>
      <c r="P22" s="162"/>
      <c r="Q22" s="159"/>
      <c r="R22" s="159"/>
      <c r="S22" s="159"/>
      <c r="T22" s="162" t="s">
        <v>16</v>
      </c>
      <c r="U22" s="162"/>
      <c r="V22" s="170"/>
      <c r="W22" s="170"/>
      <c r="X22" s="170"/>
      <c r="Y22" s="160" t="s">
        <v>17</v>
      </c>
      <c r="Z22" s="160"/>
      <c r="AA22" s="16"/>
      <c r="AB22" s="162" t="s">
        <v>15</v>
      </c>
      <c r="AC22" s="162"/>
      <c r="AD22" s="159"/>
      <c r="AE22" s="159"/>
      <c r="AF22" s="159"/>
      <c r="AG22" s="162" t="s">
        <v>16</v>
      </c>
      <c r="AH22" s="162"/>
      <c r="AI22" s="170"/>
      <c r="AJ22" s="170"/>
      <c r="AK22" s="170"/>
      <c r="AL22" s="160" t="s">
        <v>17</v>
      </c>
      <c r="AM22" s="160"/>
      <c r="AN22" s="16"/>
      <c r="AO22" s="11"/>
      <c r="AP22" s="162" t="s">
        <v>18</v>
      </c>
      <c r="AQ22" s="162"/>
      <c r="AR22" s="162"/>
      <c r="AS22" s="162"/>
      <c r="AT22" s="162"/>
      <c r="AU22" s="162"/>
      <c r="AV22" s="162"/>
      <c r="AW22" s="162"/>
      <c r="AX22" s="162" t="s">
        <v>15</v>
      </c>
      <c r="AY22" s="162"/>
      <c r="AZ22" s="159"/>
      <c r="BA22" s="159"/>
      <c r="BB22" s="159"/>
      <c r="BC22" s="162" t="s">
        <v>16</v>
      </c>
      <c r="BD22" s="162"/>
      <c r="BE22" s="170"/>
      <c r="BF22" s="170"/>
      <c r="BG22" s="170"/>
      <c r="BH22" s="160" t="s">
        <v>17</v>
      </c>
      <c r="BI22" s="161"/>
    </row>
    <row r="23" spans="2:61" ht="3" customHeight="1">
      <c r="B23" s="59"/>
      <c r="C23" s="8"/>
      <c r="D23" s="1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1"/>
      <c r="W23" s="5"/>
      <c r="X23" s="5"/>
      <c r="Y23" s="5"/>
      <c r="Z23" s="5"/>
      <c r="AA23" s="5"/>
      <c r="AB23" s="5"/>
      <c r="AC23" s="5"/>
      <c r="AD23" s="11"/>
      <c r="AE23" s="16"/>
      <c r="AF23" s="16"/>
      <c r="AG23" s="11"/>
      <c r="AH23" s="11"/>
      <c r="AI23" s="5"/>
      <c r="AJ23" s="11"/>
      <c r="AK23" s="11"/>
      <c r="AL23" s="11"/>
      <c r="AM23" s="11"/>
      <c r="AN23" s="11"/>
      <c r="AO23" s="11"/>
      <c r="AP23" s="11"/>
      <c r="AQ23" s="5"/>
      <c r="AR23" s="5"/>
      <c r="AS23" s="5"/>
      <c r="AT23" s="5"/>
      <c r="AU23" s="5"/>
      <c r="AV23" s="5"/>
      <c r="AW23" s="5"/>
      <c r="AX23" s="11"/>
      <c r="AY23" s="5"/>
      <c r="AZ23" s="5"/>
      <c r="BA23" s="5"/>
      <c r="BB23" s="5"/>
      <c r="BC23" s="5"/>
      <c r="BD23" s="5"/>
      <c r="BE23" s="5"/>
      <c r="BF23" s="11"/>
      <c r="BG23" s="16"/>
      <c r="BH23" s="16"/>
      <c r="BI23" s="38"/>
    </row>
    <row r="24" spans="2:61" ht="15" customHeight="1">
      <c r="B24" s="60"/>
      <c r="C24" s="8" t="b">
        <f>'Hidden Tables'!L5</f>
        <v>0</v>
      </c>
      <c r="D24" s="167" t="s">
        <v>19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9"/>
    </row>
    <row r="25" spans="2:61" ht="3" customHeight="1">
      <c r="B25" s="60"/>
      <c r="C25" s="15"/>
      <c r="D25" s="1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61"/>
    </row>
    <row r="26" spans="2:61" ht="21.75" customHeight="1">
      <c r="B26" s="59"/>
      <c r="C26" s="14"/>
      <c r="D26" s="11"/>
      <c r="E26" s="162" t="s">
        <v>14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 t="s">
        <v>15</v>
      </c>
      <c r="P26" s="162"/>
      <c r="Q26" s="159"/>
      <c r="R26" s="159"/>
      <c r="S26" s="159"/>
      <c r="T26" s="162" t="s">
        <v>16</v>
      </c>
      <c r="U26" s="162"/>
      <c r="V26" s="170"/>
      <c r="W26" s="170"/>
      <c r="X26" s="170"/>
      <c r="Y26" s="160" t="s">
        <v>17</v>
      </c>
      <c r="Z26" s="160"/>
      <c r="AA26" s="11"/>
      <c r="AB26" s="11"/>
      <c r="AC26" s="162" t="s">
        <v>18</v>
      </c>
      <c r="AD26" s="162"/>
      <c r="AE26" s="162"/>
      <c r="AF26" s="162"/>
      <c r="AG26" s="162"/>
      <c r="AH26" s="162"/>
      <c r="AI26" s="162"/>
      <c r="AJ26" s="162"/>
      <c r="AK26" s="162" t="s">
        <v>15</v>
      </c>
      <c r="AL26" s="162"/>
      <c r="AM26" s="159"/>
      <c r="AN26" s="159"/>
      <c r="AO26" s="159"/>
      <c r="AP26" s="162" t="s">
        <v>16</v>
      </c>
      <c r="AQ26" s="162"/>
      <c r="AR26" s="170"/>
      <c r="AS26" s="170"/>
      <c r="AT26" s="170"/>
      <c r="AU26" s="160" t="s">
        <v>17</v>
      </c>
      <c r="AV26" s="160"/>
      <c r="AW26" s="11"/>
      <c r="AX26" s="11"/>
      <c r="AY26" s="11"/>
      <c r="AZ26" s="11"/>
      <c r="BA26" s="11"/>
      <c r="BB26" s="11"/>
      <c r="BC26" s="11"/>
      <c r="BD26" s="11"/>
      <c r="BE26" s="11"/>
      <c r="BF26" s="16"/>
      <c r="BG26" s="16"/>
      <c r="BH26" s="16"/>
      <c r="BI26" s="38"/>
    </row>
    <row r="27" spans="2:61" ht="3" customHeight="1">
      <c r="B27" s="59"/>
      <c r="C27" s="14"/>
      <c r="D27" s="15"/>
      <c r="E27" s="15"/>
      <c r="F27" s="15"/>
      <c r="G27" s="15"/>
      <c r="H27" s="15"/>
      <c r="I27" s="15"/>
      <c r="J27" s="15"/>
      <c r="K27" s="15"/>
      <c r="L27" s="5"/>
      <c r="M27" s="11"/>
      <c r="N27" s="11"/>
      <c r="O27" s="11"/>
      <c r="P27" s="11"/>
      <c r="Q27" s="11"/>
      <c r="R27" s="11"/>
      <c r="S27" s="11"/>
      <c r="T27" s="5"/>
      <c r="U27" s="5"/>
      <c r="V27" s="5"/>
      <c r="W27" s="5"/>
      <c r="X27" s="5"/>
      <c r="Y27" s="5"/>
      <c r="Z27" s="5"/>
      <c r="AA27" s="5"/>
      <c r="AB27" s="5"/>
      <c r="AC27" s="11"/>
      <c r="AD27" s="5"/>
      <c r="AE27" s="5"/>
      <c r="AF27" s="5"/>
      <c r="AG27" s="5"/>
      <c r="AH27" s="5"/>
      <c r="AI27" s="5"/>
      <c r="AJ27" s="5"/>
      <c r="AK27" s="11"/>
      <c r="AL27" s="16"/>
      <c r="AM27" s="16"/>
      <c r="AN27" s="11"/>
      <c r="AO27" s="11"/>
      <c r="AP27" s="11"/>
      <c r="AQ27" s="5"/>
      <c r="AR27" s="5"/>
      <c r="AS27" s="5"/>
      <c r="AT27" s="5"/>
      <c r="AU27" s="5"/>
      <c r="AV27" s="5"/>
      <c r="AW27" s="5"/>
      <c r="AX27" s="11"/>
      <c r="AY27" s="5"/>
      <c r="AZ27" s="5"/>
      <c r="BA27" s="5"/>
      <c r="BB27" s="5"/>
      <c r="BC27" s="5"/>
      <c r="BD27" s="5"/>
      <c r="BE27" s="5"/>
      <c r="BF27" s="11"/>
      <c r="BG27" s="16"/>
      <c r="BH27" s="16"/>
      <c r="BI27" s="38"/>
    </row>
    <row r="28" spans="2:61" ht="15" customHeight="1">
      <c r="B28" s="60"/>
      <c r="C28" s="8" t="b">
        <f>'Hidden Tables'!L6</f>
        <v>0</v>
      </c>
      <c r="D28" s="167" t="s">
        <v>20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9"/>
    </row>
    <row r="29" spans="2:61" ht="3" customHeight="1">
      <c r="B29" s="60"/>
      <c r="C29" s="15"/>
      <c r="D29" s="1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63"/>
    </row>
    <row r="30" spans="2:61" ht="21.75" customHeight="1">
      <c r="B30" s="59"/>
      <c r="C30" s="14"/>
      <c r="D30" s="11"/>
      <c r="E30" s="152" t="s">
        <v>21</v>
      </c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5"/>
      <c r="AD30" s="154" t="s">
        <v>208</v>
      </c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70"/>
      <c r="AP30" s="170"/>
      <c r="AQ30" s="170"/>
      <c r="AR30" s="170"/>
      <c r="AS30" s="170"/>
      <c r="AT30" s="170"/>
      <c r="AU30" s="160" t="s">
        <v>22</v>
      </c>
      <c r="AV30" s="160"/>
      <c r="AW30" s="160"/>
      <c r="AX30" s="5"/>
      <c r="AY30" s="11"/>
      <c r="AZ30" s="171" t="s">
        <v>23</v>
      </c>
      <c r="BA30" s="171"/>
      <c r="BB30" s="171"/>
      <c r="BC30" s="171"/>
      <c r="BD30" s="171"/>
      <c r="BE30" s="171"/>
      <c r="BF30" s="171"/>
      <c r="BG30" s="171"/>
      <c r="BH30" s="171"/>
      <c r="BI30" s="172"/>
    </row>
    <row r="31" spans="2:61" ht="3" customHeight="1">
      <c r="B31" s="59"/>
      <c r="C31" s="14"/>
      <c r="D31" s="45"/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48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  <c r="AK31" s="48"/>
      <c r="AL31" s="48"/>
      <c r="AM31" s="48"/>
      <c r="AN31" s="48"/>
      <c r="AO31" s="47"/>
      <c r="AP31" s="47"/>
      <c r="AQ31" s="48"/>
      <c r="AR31" s="48"/>
      <c r="AS31" s="48"/>
      <c r="AT31" s="48"/>
      <c r="AU31" s="48"/>
      <c r="AV31" s="48"/>
      <c r="AW31" s="47"/>
      <c r="AX31" s="47"/>
      <c r="AY31" s="25"/>
      <c r="AZ31" s="48"/>
      <c r="BA31" s="48"/>
      <c r="BB31" s="48"/>
      <c r="BC31" s="47"/>
      <c r="BD31" s="48"/>
      <c r="BE31" s="48"/>
      <c r="BF31" s="48"/>
      <c r="BG31" s="25"/>
      <c r="BH31" s="48"/>
      <c r="BI31" s="64"/>
    </row>
    <row r="32" spans="2:61" ht="15" customHeight="1">
      <c r="B32" s="60"/>
      <c r="C32" s="8" t="b">
        <f>'Hidden Tables'!L7</f>
        <v>0</v>
      </c>
      <c r="D32" s="167" t="s">
        <v>24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9"/>
    </row>
    <row r="33" spans="2:61" ht="3" customHeight="1">
      <c r="B33" s="60"/>
      <c r="C33" s="15"/>
      <c r="D33" s="15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63"/>
    </row>
    <row r="34" spans="2:61" ht="21.75" customHeight="1">
      <c r="B34" s="59"/>
      <c r="C34" s="14"/>
      <c r="D34" s="11"/>
      <c r="E34" s="162" t="s">
        <v>208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70"/>
      <c r="Q34" s="170"/>
      <c r="R34" s="170"/>
      <c r="S34" s="170"/>
      <c r="T34" s="170"/>
      <c r="U34" s="170"/>
      <c r="V34" s="160" t="s">
        <v>22</v>
      </c>
      <c r="W34" s="160"/>
      <c r="X34" s="160"/>
      <c r="Y34" s="11"/>
      <c r="Z34" s="154" t="s">
        <v>209</v>
      </c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1"/>
      <c r="AZ34" s="171" t="s">
        <v>23</v>
      </c>
      <c r="BA34" s="171"/>
      <c r="BB34" s="171"/>
      <c r="BC34" s="171"/>
      <c r="BD34" s="171"/>
      <c r="BE34" s="171"/>
      <c r="BF34" s="171"/>
      <c r="BG34" s="171"/>
      <c r="BH34" s="171"/>
      <c r="BI34" s="172"/>
    </row>
    <row r="35" spans="2:61" ht="3" customHeight="1">
      <c r="B35" s="5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8"/>
      <c r="BD35" s="8"/>
      <c r="BE35" s="8"/>
      <c r="BF35" s="8"/>
      <c r="BG35" s="8"/>
      <c r="BH35" s="8"/>
      <c r="BI35" s="37"/>
    </row>
    <row r="36" spans="2:61" ht="18" customHeight="1" thickBot="1">
      <c r="B36" s="164" t="s">
        <v>25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6"/>
    </row>
    <row r="37" spans="2:61" ht="12" customHeight="1" thickTop="1">
      <c r="B37" s="59"/>
      <c r="C37" s="8"/>
      <c r="D37" s="99" t="s">
        <v>204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37"/>
    </row>
    <row r="38" spans="2:61" s="2" customFormat="1" ht="3" customHeight="1">
      <c r="B38" s="6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61"/>
    </row>
    <row r="39" spans="2:61" ht="15" customHeight="1">
      <c r="B39" s="60"/>
      <c r="C39" s="11" t="b">
        <f>'Hidden Tables'!L8</f>
        <v>0</v>
      </c>
      <c r="D39" s="167" t="s">
        <v>224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9"/>
    </row>
    <row r="40" spans="2:61" ht="3" customHeight="1">
      <c r="B40" s="60"/>
      <c r="C40" s="1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63"/>
    </row>
    <row r="41" spans="2:61" ht="21.75" customHeight="1">
      <c r="B41" s="58"/>
      <c r="C41" s="16"/>
      <c r="D41" s="15"/>
      <c r="E41" s="162" t="s">
        <v>26</v>
      </c>
      <c r="F41" s="162"/>
      <c r="G41" s="162"/>
      <c r="H41" s="162"/>
      <c r="I41" s="162"/>
      <c r="J41" s="162"/>
      <c r="K41" s="162"/>
      <c r="L41" s="162"/>
      <c r="M41" s="11"/>
      <c r="N41" s="11"/>
      <c r="O41" s="8"/>
      <c r="P41" s="8"/>
      <c r="Q41" s="162" t="s">
        <v>15</v>
      </c>
      <c r="R41" s="162"/>
      <c r="S41" s="159"/>
      <c r="T41" s="159"/>
      <c r="U41" s="159"/>
      <c r="V41" s="162" t="s">
        <v>16</v>
      </c>
      <c r="W41" s="162"/>
      <c r="X41" s="170"/>
      <c r="Y41" s="170"/>
      <c r="Z41" s="170"/>
      <c r="AA41" s="160" t="s">
        <v>17</v>
      </c>
      <c r="AB41" s="160"/>
      <c r="AC41" s="11"/>
      <c r="AD41" s="11"/>
      <c r="AE41" s="162" t="s">
        <v>15</v>
      </c>
      <c r="AF41" s="162"/>
      <c r="AG41" s="159"/>
      <c r="AH41" s="159"/>
      <c r="AI41" s="159"/>
      <c r="AJ41" s="162" t="s">
        <v>16</v>
      </c>
      <c r="AK41" s="162"/>
      <c r="AL41" s="170"/>
      <c r="AM41" s="170"/>
      <c r="AN41" s="170"/>
      <c r="AO41" s="160" t="s">
        <v>17</v>
      </c>
      <c r="AP41" s="160"/>
      <c r="AQ41" s="5"/>
      <c r="AR41" s="5"/>
      <c r="AS41" s="162" t="s">
        <v>15</v>
      </c>
      <c r="AT41" s="162"/>
      <c r="AU41" s="159"/>
      <c r="AV41" s="159"/>
      <c r="AW41" s="159"/>
      <c r="AX41" s="162" t="s">
        <v>16</v>
      </c>
      <c r="AY41" s="162"/>
      <c r="AZ41" s="170"/>
      <c r="BA41" s="170"/>
      <c r="BB41" s="170"/>
      <c r="BC41" s="160" t="s">
        <v>17</v>
      </c>
      <c r="BD41" s="160"/>
      <c r="BE41" s="11"/>
      <c r="BF41" s="11"/>
      <c r="BG41" s="16"/>
      <c r="BH41" s="16"/>
      <c r="BI41" s="38"/>
    </row>
    <row r="42" spans="2:61" s="2" customFormat="1" ht="3" customHeight="1">
      <c r="B42" s="58"/>
      <c r="C42" s="16"/>
      <c r="D42" s="15"/>
      <c r="E42" s="5"/>
      <c r="F42" s="5"/>
      <c r="G42" s="5"/>
      <c r="H42" s="5"/>
      <c r="I42" s="5"/>
      <c r="J42" s="5"/>
      <c r="K42" s="5"/>
      <c r="L42" s="5"/>
      <c r="M42" s="5"/>
      <c r="N42" s="5"/>
      <c r="O42" s="10"/>
      <c r="P42" s="10"/>
      <c r="Q42" s="10"/>
      <c r="R42" s="10"/>
      <c r="S42" s="10"/>
      <c r="T42" s="10"/>
      <c r="U42" s="5"/>
      <c r="V42" s="5"/>
      <c r="W42" s="18"/>
      <c r="X42" s="18"/>
      <c r="Y42" s="18"/>
      <c r="Z42" s="18"/>
      <c r="AA42" s="18"/>
      <c r="AB42" s="18"/>
      <c r="AC42" s="16"/>
      <c r="AD42" s="16"/>
      <c r="AE42" s="16"/>
      <c r="AF42" s="11"/>
      <c r="AG42" s="11"/>
      <c r="AH42" s="11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10"/>
      <c r="AT42" s="10"/>
      <c r="AU42" s="10"/>
      <c r="AV42" s="10"/>
      <c r="AW42" s="10"/>
      <c r="AX42" s="10"/>
      <c r="AY42" s="5"/>
      <c r="AZ42" s="5"/>
      <c r="BA42" s="18"/>
      <c r="BB42" s="18"/>
      <c r="BC42" s="18"/>
      <c r="BD42" s="18"/>
      <c r="BE42" s="18"/>
      <c r="BF42" s="18"/>
      <c r="BG42" s="16"/>
      <c r="BH42" s="16"/>
      <c r="BI42" s="62"/>
    </row>
    <row r="43" spans="2:61" ht="21.75" customHeight="1">
      <c r="B43" s="58"/>
      <c r="C43" s="16"/>
      <c r="D43" s="16"/>
      <c r="E43" s="162" t="s">
        <v>27</v>
      </c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8"/>
      <c r="R43" s="18"/>
      <c r="S43" s="11"/>
      <c r="T43" s="11"/>
      <c r="U43" s="11"/>
      <c r="V43" s="8"/>
      <c r="W43" s="8"/>
      <c r="X43" s="170"/>
      <c r="Y43" s="170"/>
      <c r="Z43" s="170"/>
      <c r="AA43" s="160" t="s">
        <v>22</v>
      </c>
      <c r="AB43" s="160"/>
      <c r="AC43" s="160"/>
      <c r="AD43" s="11"/>
      <c r="AE43" s="11"/>
      <c r="AF43" s="11"/>
      <c r="AG43" s="11"/>
      <c r="AH43" s="11"/>
      <c r="AI43" s="11"/>
      <c r="AJ43" s="11"/>
      <c r="AK43" s="11"/>
      <c r="AL43" s="170"/>
      <c r="AM43" s="170"/>
      <c r="AN43" s="170"/>
      <c r="AO43" s="160" t="s">
        <v>22</v>
      </c>
      <c r="AP43" s="160"/>
      <c r="AQ43" s="160"/>
      <c r="AR43" s="5"/>
      <c r="AS43" s="5"/>
      <c r="AT43" s="5"/>
      <c r="AU43" s="5"/>
      <c r="AV43" s="5"/>
      <c r="AW43" s="11"/>
      <c r="AX43" s="11"/>
      <c r="AY43" s="11"/>
      <c r="AZ43" s="170"/>
      <c r="BA43" s="170"/>
      <c r="BB43" s="170"/>
      <c r="BC43" s="160" t="s">
        <v>22</v>
      </c>
      <c r="BD43" s="160"/>
      <c r="BE43" s="160"/>
      <c r="BF43" s="11"/>
      <c r="BG43" s="11"/>
      <c r="BH43" s="11"/>
      <c r="BI43" s="38"/>
    </row>
    <row r="44" spans="2:61" ht="3" customHeight="1">
      <c r="B44" s="58"/>
      <c r="C44" s="16"/>
      <c r="D44" s="45"/>
      <c r="E44" s="45"/>
      <c r="F44" s="45"/>
      <c r="G44" s="45"/>
      <c r="H44" s="45"/>
      <c r="I44" s="45"/>
      <c r="J44" s="45"/>
      <c r="K44" s="45"/>
      <c r="L44" s="47"/>
      <c r="M44" s="48"/>
      <c r="N44" s="48"/>
      <c r="O44" s="48"/>
      <c r="P44" s="48"/>
      <c r="Q44" s="48"/>
      <c r="R44" s="48"/>
      <c r="S44" s="48"/>
      <c r="T44" s="47"/>
      <c r="U44" s="47"/>
      <c r="V44" s="47"/>
      <c r="W44" s="47"/>
      <c r="X44" s="47"/>
      <c r="Y44" s="47"/>
      <c r="Z44" s="47"/>
      <c r="AA44" s="47"/>
      <c r="AB44" s="47"/>
      <c r="AC44" s="48"/>
      <c r="AD44" s="47"/>
      <c r="AE44" s="47"/>
      <c r="AF44" s="47"/>
      <c r="AG44" s="47"/>
      <c r="AH44" s="47"/>
      <c r="AI44" s="47"/>
      <c r="AJ44" s="47"/>
      <c r="AK44" s="48"/>
      <c r="AL44" s="25"/>
      <c r="AM44" s="25"/>
      <c r="AN44" s="48"/>
      <c r="AO44" s="48"/>
      <c r="AP44" s="48"/>
      <c r="AQ44" s="47"/>
      <c r="AR44" s="47"/>
      <c r="AS44" s="47"/>
      <c r="AT44" s="47"/>
      <c r="AU44" s="47"/>
      <c r="AV44" s="47"/>
      <c r="AW44" s="47"/>
      <c r="AX44" s="48"/>
      <c r="AY44" s="47"/>
      <c r="AZ44" s="47"/>
      <c r="BA44" s="47"/>
      <c r="BB44" s="47"/>
      <c r="BC44" s="47"/>
      <c r="BD44" s="47"/>
      <c r="BE44" s="47"/>
      <c r="BF44" s="48"/>
      <c r="BG44" s="25"/>
      <c r="BH44" s="25"/>
      <c r="BI44" s="65"/>
    </row>
    <row r="45" spans="2:61" ht="15" customHeight="1">
      <c r="B45" s="60"/>
      <c r="C45" s="11" t="b">
        <f>'Hidden Tables'!L9</f>
        <v>0</v>
      </c>
      <c r="D45" s="167" t="s">
        <v>28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9"/>
    </row>
    <row r="46" spans="2:61" ht="3" customHeight="1">
      <c r="B46" s="60"/>
      <c r="C46" s="15"/>
      <c r="D46" s="1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5"/>
      <c r="BF46" s="15"/>
      <c r="BG46" s="15"/>
      <c r="BH46" s="15"/>
      <c r="BI46" s="61"/>
    </row>
    <row r="47" spans="2:61" ht="21.75" customHeight="1">
      <c r="B47" s="58"/>
      <c r="C47" s="16"/>
      <c r="D47" s="15"/>
      <c r="E47" s="162" t="s">
        <v>26</v>
      </c>
      <c r="F47" s="162"/>
      <c r="G47" s="162"/>
      <c r="H47" s="162"/>
      <c r="I47" s="162"/>
      <c r="J47" s="162"/>
      <c r="K47" s="162"/>
      <c r="L47" s="162"/>
      <c r="M47" s="162" t="s">
        <v>15</v>
      </c>
      <c r="N47" s="162"/>
      <c r="O47" s="159"/>
      <c r="P47" s="159"/>
      <c r="Q47" s="159"/>
      <c r="R47" s="162" t="s">
        <v>16</v>
      </c>
      <c r="S47" s="162"/>
      <c r="T47" s="170"/>
      <c r="U47" s="170"/>
      <c r="V47" s="170"/>
      <c r="W47" s="160" t="s">
        <v>17</v>
      </c>
      <c r="X47" s="160"/>
      <c r="Y47" s="11"/>
      <c r="Z47" s="154" t="s">
        <v>210</v>
      </c>
      <c r="AA47" s="154"/>
      <c r="AB47" s="154"/>
      <c r="AC47" s="154"/>
      <c r="AD47" s="154"/>
      <c r="AE47" s="154"/>
      <c r="AF47" s="154"/>
      <c r="AG47" s="154"/>
      <c r="AH47" s="159"/>
      <c r="AI47" s="159"/>
      <c r="AJ47" s="159"/>
      <c r="AK47" s="159"/>
      <c r="AL47" s="162" t="s">
        <v>29</v>
      </c>
      <c r="AM47" s="162"/>
      <c r="AN47" s="162"/>
      <c r="AO47" s="11"/>
      <c r="AP47" s="154" t="s">
        <v>27</v>
      </c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70"/>
      <c r="BC47" s="170"/>
      <c r="BD47" s="170"/>
      <c r="BE47" s="160" t="s">
        <v>22</v>
      </c>
      <c r="BF47" s="160"/>
      <c r="BG47" s="160"/>
      <c r="BH47" s="11"/>
      <c r="BI47" s="38"/>
    </row>
    <row r="48" spans="2:61" ht="3" customHeight="1">
      <c r="B48" s="58"/>
      <c r="C48" s="16"/>
      <c r="D48" s="45"/>
      <c r="E48" s="45"/>
      <c r="F48" s="45"/>
      <c r="G48" s="45"/>
      <c r="H48" s="45"/>
      <c r="I48" s="45"/>
      <c r="J48" s="45"/>
      <c r="K48" s="45"/>
      <c r="L48" s="47"/>
      <c r="M48" s="48"/>
      <c r="N48" s="48"/>
      <c r="O48" s="48"/>
      <c r="P48" s="48"/>
      <c r="Q48" s="48"/>
      <c r="R48" s="48"/>
      <c r="S48" s="48"/>
      <c r="T48" s="47"/>
      <c r="U48" s="47"/>
      <c r="V48" s="47"/>
      <c r="W48" s="47"/>
      <c r="X48" s="47"/>
      <c r="Y48" s="47"/>
      <c r="Z48" s="47"/>
      <c r="AA48" s="47"/>
      <c r="AB48" s="47"/>
      <c r="AC48" s="48"/>
      <c r="AD48" s="47"/>
      <c r="AE48" s="47"/>
      <c r="AF48" s="47"/>
      <c r="AG48" s="47"/>
      <c r="AH48" s="47"/>
      <c r="AI48" s="47"/>
      <c r="AJ48" s="47"/>
      <c r="AK48" s="48"/>
      <c r="AL48" s="25"/>
      <c r="AM48" s="25"/>
      <c r="AN48" s="48"/>
      <c r="AO48" s="48"/>
      <c r="AP48" s="48"/>
      <c r="AQ48" s="47"/>
      <c r="AR48" s="47"/>
      <c r="AS48" s="47"/>
      <c r="AT48" s="47"/>
      <c r="AU48" s="47"/>
      <c r="AV48" s="47"/>
      <c r="AW48" s="47"/>
      <c r="AX48" s="48"/>
      <c r="AY48" s="47"/>
      <c r="AZ48" s="47"/>
      <c r="BA48" s="47"/>
      <c r="BB48" s="47"/>
      <c r="BC48" s="47"/>
      <c r="BD48" s="47"/>
      <c r="BE48" s="47"/>
      <c r="BF48" s="48"/>
      <c r="BG48" s="25"/>
      <c r="BH48" s="25"/>
      <c r="BI48" s="65"/>
    </row>
    <row r="49" spans="2:61" ht="15" customHeight="1">
      <c r="B49" s="60"/>
      <c r="C49" s="11" t="b">
        <f>'Hidden Tables'!L10</f>
        <v>0</v>
      </c>
      <c r="D49" s="167" t="s">
        <v>30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9"/>
    </row>
    <row r="50" spans="2:61" ht="3" customHeight="1">
      <c r="B50" s="60"/>
      <c r="C50" s="15"/>
      <c r="D50" s="15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5"/>
      <c r="BI50" s="61"/>
    </row>
    <row r="51" spans="2:61" ht="21.75" customHeight="1">
      <c r="B51" s="58"/>
      <c r="C51" s="16"/>
      <c r="D51" s="15"/>
      <c r="E51" s="152" t="s">
        <v>31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5"/>
      <c r="AE51" s="11"/>
      <c r="AF51" s="154" t="s">
        <v>27</v>
      </c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70"/>
      <c r="AS51" s="170"/>
      <c r="AT51" s="170"/>
      <c r="AU51" s="160" t="s">
        <v>22</v>
      </c>
      <c r="AV51" s="160"/>
      <c r="AW51" s="160"/>
      <c r="AX51" s="11"/>
      <c r="AY51" s="11"/>
      <c r="AZ51" s="5"/>
      <c r="BA51" s="5"/>
      <c r="BB51" s="5"/>
      <c r="BC51" s="5"/>
      <c r="BD51" s="5"/>
      <c r="BE51" s="5"/>
      <c r="BF51" s="5"/>
      <c r="BG51" s="5"/>
      <c r="BH51" s="11"/>
      <c r="BI51" s="38"/>
    </row>
    <row r="52" spans="2:61" ht="3" customHeight="1">
      <c r="B52" s="58"/>
      <c r="C52" s="16"/>
      <c r="D52" s="45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8"/>
      <c r="Y52" s="48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8"/>
      <c r="AK52" s="48"/>
      <c r="AL52" s="48"/>
      <c r="AM52" s="48"/>
      <c r="AN52" s="48"/>
      <c r="AO52" s="47"/>
      <c r="AP52" s="47"/>
      <c r="AQ52" s="48"/>
      <c r="AR52" s="48"/>
      <c r="AS52" s="48"/>
      <c r="AT52" s="48"/>
      <c r="AU52" s="48"/>
      <c r="AV52" s="48"/>
      <c r="AW52" s="47"/>
      <c r="AX52" s="47"/>
      <c r="AY52" s="25"/>
      <c r="AZ52" s="48"/>
      <c r="BA52" s="48"/>
      <c r="BB52" s="48"/>
      <c r="BC52" s="47"/>
      <c r="BD52" s="48"/>
      <c r="BE52" s="48"/>
      <c r="BF52" s="48"/>
      <c r="BG52" s="25"/>
      <c r="BH52" s="48"/>
      <c r="BI52" s="64"/>
    </row>
    <row r="53" spans="2:61" ht="15" customHeight="1">
      <c r="B53" s="60"/>
      <c r="C53" s="11" t="b">
        <f>'Hidden Tables'!L11</f>
        <v>0</v>
      </c>
      <c r="D53" s="167" t="s">
        <v>32</v>
      </c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9"/>
    </row>
    <row r="54" spans="2:61" ht="3" customHeight="1">
      <c r="B54" s="60"/>
      <c r="C54" s="15"/>
      <c r="D54" s="15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61"/>
    </row>
    <row r="55" spans="2:61" ht="21.75" customHeight="1">
      <c r="B55" s="58"/>
      <c r="C55" s="16"/>
      <c r="D55" s="15"/>
      <c r="E55" s="162" t="s">
        <v>27</v>
      </c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70"/>
      <c r="R55" s="170"/>
      <c r="S55" s="170"/>
      <c r="T55" s="160" t="s">
        <v>22</v>
      </c>
      <c r="U55" s="160"/>
      <c r="V55" s="160"/>
      <c r="W55" s="11"/>
      <c r="X55" s="11"/>
      <c r="Y55" s="11"/>
      <c r="Z55" s="160" t="s">
        <v>33</v>
      </c>
      <c r="AA55" s="160"/>
      <c r="AB55" s="160"/>
      <c r="AC55" s="160"/>
      <c r="AD55" s="160"/>
      <c r="AE55" s="160"/>
      <c r="AF55" s="160"/>
      <c r="AG55" s="154" t="s">
        <v>34</v>
      </c>
      <c r="AH55" s="154"/>
      <c r="AI55" s="154"/>
      <c r="AJ55" s="154"/>
      <c r="AK55" s="173" t="str">
        <f>IF(AND('Page 2'!Y41=" ",'Page 2'!AZ41=" ")," ",IF(AND('Page 2'!Y41&gt;0,'Page 2'!AZ41=" "),'Page 2'!Y41,IF(AND('Page 2'!AZ41&gt;0,'Page 2'!Y41=" "),'Page 2'!AZ41,IF(AND('Page 2'!Y41&gt;0,'Page 2'!AZ41&gt;0),'Page 2'!Y41+'Page 2'!AZ41))))</f>
        <v> </v>
      </c>
      <c r="AL55" s="173"/>
      <c r="AM55" s="173"/>
      <c r="AN55" s="173"/>
      <c r="AO55" s="173"/>
      <c r="AP55" s="173"/>
      <c r="AQ55" s="162" t="s">
        <v>35</v>
      </c>
      <c r="AR55" s="162"/>
      <c r="AS55" s="162"/>
      <c r="AT55" s="11"/>
      <c r="AU55" s="154" t="s">
        <v>36</v>
      </c>
      <c r="AV55" s="154"/>
      <c r="AW55" s="154"/>
      <c r="AX55" s="173" t="str">
        <f>IF(AND('Page 2'!AD41=" ",'Page 2'!BE41=" ")," ",IF(AND('Page 2'!AD41&gt;0,'Page 2'!BE41=" "),'Page 2'!AD41,IF(AND('Page 2'!BE41&gt;0,'Page 2'!AD41=" "),'Page 2'!BE41,IF(AND('Page 2'!AD41&gt;0,'Page 2'!BE41&gt;0),'Page 2'!AD41+'Page 2'!BE41))))</f>
        <v> </v>
      </c>
      <c r="AY55" s="173"/>
      <c r="AZ55" s="173"/>
      <c r="BA55" s="173"/>
      <c r="BB55" s="173"/>
      <c r="BC55" s="173"/>
      <c r="BD55" s="162" t="s">
        <v>35</v>
      </c>
      <c r="BE55" s="162"/>
      <c r="BF55" s="162"/>
      <c r="BG55" s="16"/>
      <c r="BH55" s="16"/>
      <c r="BI55" s="38"/>
    </row>
    <row r="56" spans="2:61" s="2" customFormat="1" ht="3" customHeight="1">
      <c r="B56" s="58"/>
      <c r="C56" s="16"/>
      <c r="D56" s="1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8"/>
      <c r="R56" s="18"/>
      <c r="S56" s="18"/>
      <c r="T56" s="18"/>
      <c r="U56" s="18"/>
      <c r="V56" s="18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9"/>
      <c r="AM56" s="19"/>
      <c r="AN56" s="19"/>
      <c r="AO56" s="19"/>
      <c r="AP56" s="19"/>
      <c r="AQ56" s="19"/>
      <c r="AR56" s="5"/>
      <c r="AS56" s="5"/>
      <c r="AT56" s="5"/>
      <c r="AU56" s="16"/>
      <c r="AV56" s="16"/>
      <c r="AW56" s="16"/>
      <c r="AX56" s="19"/>
      <c r="AY56" s="19"/>
      <c r="AZ56" s="19"/>
      <c r="BA56" s="20"/>
      <c r="BB56" s="20"/>
      <c r="BC56" s="20"/>
      <c r="BD56" s="5"/>
      <c r="BE56" s="5"/>
      <c r="BF56" s="5"/>
      <c r="BG56" s="16"/>
      <c r="BH56" s="16"/>
      <c r="BI56" s="38"/>
    </row>
    <row r="57" spans="2:61" ht="18" customHeight="1">
      <c r="B57" s="58"/>
      <c r="C57" s="16"/>
      <c r="D57" s="16"/>
      <c r="E57" s="162" t="s">
        <v>37</v>
      </c>
      <c r="F57" s="162"/>
      <c r="G57" s="162"/>
      <c r="H57" s="162"/>
      <c r="I57" s="162"/>
      <c r="J57" s="162"/>
      <c r="K57" s="162"/>
      <c r="L57" s="162"/>
      <c r="M57" s="162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 t="b">
        <f>'Hidden Tables'!L12</f>
        <v>0</v>
      </c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8"/>
      <c r="BB57" s="159"/>
      <c r="BC57" s="159"/>
      <c r="BD57" s="159"/>
      <c r="BE57" s="159"/>
      <c r="BF57" s="159"/>
      <c r="BG57" s="160" t="s">
        <v>38</v>
      </c>
      <c r="BH57" s="160"/>
      <c r="BI57" s="161"/>
    </row>
    <row r="58" spans="2:61" ht="11.25" customHeight="1">
      <c r="B58" s="36"/>
      <c r="C58" s="8"/>
      <c r="D58" s="8"/>
      <c r="F58" s="83" t="s">
        <v>226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3" t="s">
        <v>227</v>
      </c>
      <c r="AP58" s="8"/>
      <c r="AQ58" s="8"/>
      <c r="AR58" s="8"/>
      <c r="AS58" s="8"/>
      <c r="AT58" s="8"/>
      <c r="AU58" s="8"/>
      <c r="AV58" s="8"/>
      <c r="AW58" s="8"/>
      <c r="AZ58" s="8"/>
      <c r="BA58" s="8"/>
      <c r="BB58" s="8"/>
      <c r="BC58" s="8"/>
      <c r="BD58" s="8"/>
      <c r="BE58" s="8"/>
      <c r="BF58" s="8"/>
      <c r="BG58" s="8"/>
      <c r="BH58" s="8"/>
      <c r="BI58" s="37"/>
    </row>
    <row r="59" spans="2:61" s="2" customFormat="1" ht="6" customHeight="1">
      <c r="B59" s="58"/>
      <c r="C59" s="16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68"/>
      <c r="AF59" s="68"/>
      <c r="AG59" s="68"/>
      <c r="AH59" s="68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9"/>
      <c r="BD59" s="69"/>
      <c r="BE59" s="69"/>
      <c r="BF59" s="69"/>
      <c r="BG59" s="69"/>
      <c r="BH59" s="69"/>
      <c r="BI59" s="38"/>
    </row>
    <row r="60" spans="2:61" s="2" customFormat="1" ht="15" customHeight="1">
      <c r="B60" s="58"/>
      <c r="C60" s="71" t="s">
        <v>169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68"/>
      <c r="AF60" s="68"/>
      <c r="AG60" s="68"/>
      <c r="AH60" s="68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9"/>
      <c r="BD60" s="69"/>
      <c r="BE60" s="174">
        <v>40817</v>
      </c>
      <c r="BF60" s="174"/>
      <c r="BG60" s="174"/>
      <c r="BH60" s="174"/>
      <c r="BI60" s="38"/>
    </row>
    <row r="61" spans="2:61" ht="6" customHeight="1" thickBot="1">
      <c r="B61" s="66"/>
      <c r="C61" s="41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1"/>
      <c r="BD61" s="70"/>
      <c r="BE61" s="41"/>
      <c r="BF61" s="41"/>
      <c r="BG61" s="41"/>
      <c r="BH61" s="41"/>
      <c r="BI61" s="42"/>
    </row>
  </sheetData>
  <sheetProtection/>
  <protectedRanges>
    <protectedRange sqref="I4 AF4 BA4 BC6 AD6 F6 F8 AD8 BC8 L10 O13 AL10 S13 AC13 AX13 S15 S41 X13 AG13 AL13 AS13:AT13 X15 AC15 AL15 AX15 AS15:AT15 AG15 O15" name="Development Info"/>
    <protectedRange sqref="Q22 V22 AD22 AI22 AZ22 BE22 AR26 AM26 V26 Q26 Q30 AO30 P34 AL34" name="Existing"/>
    <protectedRange sqref="S41 X41 X43 AG41 AL41 AL43 AU41 AZ41 AZ43 BB47 AH47 T47 O47 R51 AR51 Q55 BB57" name="Proposed"/>
  </protectedRanges>
  <mergeCells count="157">
    <mergeCell ref="P1:AU1"/>
    <mergeCell ref="B14:P14"/>
    <mergeCell ref="O13:R13"/>
    <mergeCell ref="O15:R15"/>
    <mergeCell ref="S13:W13"/>
    <mergeCell ref="B8:E8"/>
    <mergeCell ref="F8:Z8"/>
    <mergeCell ref="AK15:AR15"/>
    <mergeCell ref="AS15:BA15"/>
    <mergeCell ref="S15:W15"/>
    <mergeCell ref="BH13:BI13"/>
    <mergeCell ref="AR10:BB10"/>
    <mergeCell ref="BC10:BI10"/>
    <mergeCell ref="B10:K10"/>
    <mergeCell ref="L10:O10"/>
    <mergeCell ref="AA10:AC10"/>
    <mergeCell ref="Q10:Z10"/>
    <mergeCell ref="B12:S12"/>
    <mergeCell ref="BE60:BH60"/>
    <mergeCell ref="C13:N13"/>
    <mergeCell ref="C15:N15"/>
    <mergeCell ref="E57:M57"/>
    <mergeCell ref="D53:BI53"/>
    <mergeCell ref="E55:P55"/>
    <mergeCell ref="Q55:S55"/>
    <mergeCell ref="T55:V55"/>
    <mergeCell ref="Z55:AF55"/>
    <mergeCell ref="AG55:AJ55"/>
    <mergeCell ref="BB57:BF57"/>
    <mergeCell ref="AK55:AP55"/>
    <mergeCell ref="AQ55:AS55"/>
    <mergeCell ref="BG57:BI57"/>
    <mergeCell ref="AU55:AW55"/>
    <mergeCell ref="AX55:BC55"/>
    <mergeCell ref="BD55:BF55"/>
    <mergeCell ref="D49:BI49"/>
    <mergeCell ref="E51:Q51"/>
    <mergeCell ref="R51:AC51"/>
    <mergeCell ref="AF51:AQ51"/>
    <mergeCell ref="AR51:AT51"/>
    <mergeCell ref="AU51:AW51"/>
    <mergeCell ref="BE47:BG47"/>
    <mergeCell ref="T47:V47"/>
    <mergeCell ref="W47:X47"/>
    <mergeCell ref="Z47:AG47"/>
    <mergeCell ref="AH47:AK47"/>
    <mergeCell ref="AL47:AN47"/>
    <mergeCell ref="AP47:BA47"/>
    <mergeCell ref="BB47:BD47"/>
    <mergeCell ref="E47:L47"/>
    <mergeCell ref="M47:N47"/>
    <mergeCell ref="O47:Q47"/>
    <mergeCell ref="R47:S47"/>
    <mergeCell ref="AO43:AQ43"/>
    <mergeCell ref="AZ43:BB43"/>
    <mergeCell ref="BC43:BE43"/>
    <mergeCell ref="D45:BI45"/>
    <mergeCell ref="E43:P43"/>
    <mergeCell ref="X43:Z43"/>
    <mergeCell ref="AA43:AC43"/>
    <mergeCell ref="AL43:AN43"/>
    <mergeCell ref="AU41:AW41"/>
    <mergeCell ref="AX41:AY41"/>
    <mergeCell ref="AZ41:BB41"/>
    <mergeCell ref="BC41:BD41"/>
    <mergeCell ref="AJ41:AK41"/>
    <mergeCell ref="AL41:AN41"/>
    <mergeCell ref="AO41:AP41"/>
    <mergeCell ref="AS41:AT41"/>
    <mergeCell ref="B36:BI36"/>
    <mergeCell ref="D39:BI39"/>
    <mergeCell ref="E41:L41"/>
    <mergeCell ref="Q41:R41"/>
    <mergeCell ref="S41:U41"/>
    <mergeCell ref="V41:W41"/>
    <mergeCell ref="X41:Z41"/>
    <mergeCell ref="AA41:AB41"/>
    <mergeCell ref="AE41:AF41"/>
    <mergeCell ref="AG41:AI41"/>
    <mergeCell ref="D32:BI32"/>
    <mergeCell ref="E34:O34"/>
    <mergeCell ref="P34:U34"/>
    <mergeCell ref="V34:X34"/>
    <mergeCell ref="Z34:AK34"/>
    <mergeCell ref="AL34:AX34"/>
    <mergeCell ref="AZ34:BB34"/>
    <mergeCell ref="BC34:BI34"/>
    <mergeCell ref="D28:BI28"/>
    <mergeCell ref="E30:P30"/>
    <mergeCell ref="Q30:AB30"/>
    <mergeCell ref="AD30:AN30"/>
    <mergeCell ref="AO30:AT30"/>
    <mergeCell ref="AU30:AW30"/>
    <mergeCell ref="AZ30:BB30"/>
    <mergeCell ref="BC30:BI30"/>
    <mergeCell ref="D24:BI24"/>
    <mergeCell ref="E26:N26"/>
    <mergeCell ref="O26:P26"/>
    <mergeCell ref="Q26:S26"/>
    <mergeCell ref="T26:U26"/>
    <mergeCell ref="Y22:Z22"/>
    <mergeCell ref="V26:X26"/>
    <mergeCell ref="Y26:Z26"/>
    <mergeCell ref="AC26:AJ26"/>
    <mergeCell ref="AK26:AL26"/>
    <mergeCell ref="AM26:AO26"/>
    <mergeCell ref="AP26:AQ26"/>
    <mergeCell ref="AR26:AT26"/>
    <mergeCell ref="V22:X22"/>
    <mergeCell ref="AU26:AV26"/>
    <mergeCell ref="E22:N22"/>
    <mergeCell ref="O22:P22"/>
    <mergeCell ref="Q22:S22"/>
    <mergeCell ref="T22:U22"/>
    <mergeCell ref="AB22:AC22"/>
    <mergeCell ref="AD22:AF22"/>
    <mergeCell ref="AL22:AM22"/>
    <mergeCell ref="AP22:AW22"/>
    <mergeCell ref="BC22:BD22"/>
    <mergeCell ref="BE22:BG22"/>
    <mergeCell ref="AG22:AH22"/>
    <mergeCell ref="AI22:AK22"/>
    <mergeCell ref="BH22:BI22"/>
    <mergeCell ref="AX22:AY22"/>
    <mergeCell ref="AZ22:BB22"/>
    <mergeCell ref="BH15:BI15"/>
    <mergeCell ref="AE10:AK10"/>
    <mergeCell ref="AL10:AP10"/>
    <mergeCell ref="AB15:AF15"/>
    <mergeCell ref="B17:BI17"/>
    <mergeCell ref="D20:BI20"/>
    <mergeCell ref="AG15:AJ15"/>
    <mergeCell ref="BB15:BG15"/>
    <mergeCell ref="AG13:AJ13"/>
    <mergeCell ref="AK13:AR13"/>
    <mergeCell ref="AS13:BA13"/>
    <mergeCell ref="BB13:BG13"/>
    <mergeCell ref="X13:AA13"/>
    <mergeCell ref="X15:AA15"/>
    <mergeCell ref="AB13:AF13"/>
    <mergeCell ref="AA8:AC8"/>
    <mergeCell ref="AD8:AX8"/>
    <mergeCell ref="AY8:BB8"/>
    <mergeCell ref="BC8:BI8"/>
    <mergeCell ref="AA6:AC6"/>
    <mergeCell ref="AD6:AX6"/>
    <mergeCell ref="AY6:BB6"/>
    <mergeCell ref="BC6:BI6"/>
    <mergeCell ref="B6:E6"/>
    <mergeCell ref="B2:BI2"/>
    <mergeCell ref="B4:H4"/>
    <mergeCell ref="I4:X4"/>
    <mergeCell ref="Y4:AE4"/>
    <mergeCell ref="AF4:AW4"/>
    <mergeCell ref="AX4:AZ4"/>
    <mergeCell ref="BA4:BI4"/>
    <mergeCell ref="F6:Z6"/>
  </mergeCells>
  <conditionalFormatting sqref="X43:Z43 AL43:AN43 AZ43:BB43 S41:U41 X41:Z41 AG41:AI41 AL41:AN41 AU41:AW41 AZ41:BB41 D39:BI39">
    <cfRule type="expression" priority="8" dxfId="7" stopIfTrue="1">
      <formula>$C$39=FALSE</formula>
    </cfRule>
  </conditionalFormatting>
  <conditionalFormatting sqref="BB57:BF57">
    <cfRule type="expression" priority="9" dxfId="7" stopIfTrue="1">
      <formula>$AM$57=FALSE</formula>
    </cfRule>
  </conditionalFormatting>
  <conditionalFormatting sqref="D45:BI45 O47:Q47 T47:V47 AH47:AK47 BB47:BD47">
    <cfRule type="expression" priority="10" dxfId="7" stopIfTrue="1">
      <formula>$C$45=FALSE</formula>
    </cfRule>
  </conditionalFormatting>
  <conditionalFormatting sqref="D49:BI49 R51:AC51 AR51:AT51">
    <cfRule type="expression" priority="11" dxfId="7" stopIfTrue="1">
      <formula>$C$49=FALSE</formula>
    </cfRule>
  </conditionalFormatting>
  <conditionalFormatting sqref="D53:BI53 Q55:S55">
    <cfRule type="expression" priority="12" dxfId="7" stopIfTrue="1">
      <formula>$C$53=FALSE</formula>
    </cfRule>
  </conditionalFormatting>
  <conditionalFormatting sqref="Q22:S22 V22:X22 AD22:AF22 AI22:AK22 AZ22:BB22 BE22:BG22">
    <cfRule type="expression" priority="13" dxfId="7" stopIfTrue="1">
      <formula>$C$20=FALSE</formula>
    </cfRule>
  </conditionalFormatting>
  <conditionalFormatting sqref="AR26:AT26 Q26:S26 V26:X26 AM26:AO26 D24:BI24">
    <cfRule type="expression" priority="14" dxfId="7" stopIfTrue="1">
      <formula>$C$24=FALSE</formula>
    </cfRule>
  </conditionalFormatting>
  <conditionalFormatting sqref="D28:BI28 Q30:AB30 AO30:AT30">
    <cfRule type="expression" priority="15" dxfId="7" stopIfTrue="1">
      <formula>$C$28=FALSE</formula>
    </cfRule>
  </conditionalFormatting>
  <conditionalFormatting sqref="D32:BI32 AL34:AX34 P34:U34">
    <cfRule type="expression" priority="16" dxfId="7" stopIfTrue="1">
      <formula>$C$32=FALSE</formula>
    </cfRule>
  </conditionalFormatting>
  <conditionalFormatting sqref="D20:BI20">
    <cfRule type="expression" priority="17" dxfId="7" stopIfTrue="1">
      <formula>$C$20=FALSE</formula>
    </cfRule>
  </conditionalFormatting>
  <conditionalFormatting sqref="O13:R13 X13:AA13 AG13:AJ13">
    <cfRule type="expression" priority="18" dxfId="7" stopIfTrue="1">
      <formula>$U$12=FALSE</formula>
    </cfRule>
  </conditionalFormatting>
  <conditionalFormatting sqref="BB13:BF13">
    <cfRule type="expression" priority="20" dxfId="7" stopIfTrue="1">
      <formula>$AA$12=FALSE</formula>
    </cfRule>
  </conditionalFormatting>
  <conditionalFormatting sqref="BB15:BF15">
    <cfRule type="expression" priority="21" dxfId="7" stopIfTrue="1">
      <formula>$AC$14=FALSE</formula>
    </cfRule>
  </conditionalFormatting>
  <conditionalFormatting sqref="X15:AA15 AG15:AJ15 O15:R15">
    <cfRule type="expression" priority="6" dxfId="7" stopIfTrue="1">
      <formula>$W$14=FALSE</formula>
    </cfRule>
  </conditionalFormatting>
  <dataValidations count="3">
    <dataValidation type="list" allowBlank="1" showInputMessage="1" showErrorMessage="1" sqref="X41:Z41 AZ41:BB41 AL41:AN41 T47:V47 W42:AB42 BA42:BF42 V22 AI22:AK22 BE22:BG22 AR26:AT26 V26:X26">
      <formula1>metersize</formula1>
    </dataValidation>
    <dataValidation type="list" allowBlank="1" showInputMessage="1" showErrorMessage="1" sqref="R51:AC51 Q30:AB30">
      <formula1>bfp</formula1>
    </dataValidation>
    <dataValidation type="list" allowBlank="1" showInputMessage="1" showErrorMessage="1" sqref="AL34:AX34">
      <formula1>materials</formula1>
    </dataValidation>
  </dataValidations>
  <printOptions/>
  <pageMargins left="0.25" right="0.25" top="0.25" bottom="0.25" header="0.25" footer="0.2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89"/>
  <sheetViews>
    <sheetView showGridLines="0" view="pageBreakPreview" zoomScale="130" zoomScaleNormal="145" zoomScaleSheetLayoutView="130" zoomScalePageLayoutView="0" workbookViewId="0" topLeftCell="A4">
      <selection activeCell="AR19" sqref="AR19"/>
    </sheetView>
  </sheetViews>
  <sheetFormatPr defaultColWidth="9.140625" defaultRowHeight="12.75"/>
  <cols>
    <col min="1" max="1" width="4.7109375" style="0" customWidth="1"/>
    <col min="2" max="62" width="1.7109375" style="0" customWidth="1"/>
  </cols>
  <sheetData>
    <row r="1" spans="2:62" s="7" customFormat="1" ht="18" customHeight="1" thickBot="1">
      <c r="B1" s="233" t="s">
        <v>225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5"/>
    </row>
    <row r="2" spans="2:62" s="7" customFormat="1" ht="13.5" thickTop="1">
      <c r="B2" s="59"/>
      <c r="C2" s="14"/>
      <c r="D2" s="14"/>
      <c r="E2" s="35" t="s">
        <v>40</v>
      </c>
      <c r="F2" s="35"/>
      <c r="G2" s="35"/>
      <c r="H2" s="35"/>
      <c r="I2" s="35"/>
      <c r="J2" s="3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35" t="s">
        <v>41</v>
      </c>
      <c r="AK2" s="35"/>
      <c r="AL2" s="35"/>
      <c r="AM2" s="35"/>
      <c r="AN2" s="35"/>
      <c r="AO2" s="35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72"/>
    </row>
    <row r="3" spans="2:62" s="7" customFormat="1" ht="38.25" customHeight="1" thickBot="1">
      <c r="B3" s="59"/>
      <c r="C3" s="14"/>
      <c r="D3" s="14"/>
      <c r="E3" s="198" t="s">
        <v>42</v>
      </c>
      <c r="F3" s="199"/>
      <c r="G3" s="199"/>
      <c r="H3" s="199"/>
      <c r="I3" s="199"/>
      <c r="J3" s="199"/>
      <c r="K3" s="199"/>
      <c r="L3" s="199"/>
      <c r="M3" s="193" t="s">
        <v>43</v>
      </c>
      <c r="N3" s="193"/>
      <c r="O3" s="193"/>
      <c r="P3" s="193"/>
      <c r="Q3" s="21"/>
      <c r="R3" s="193" t="s">
        <v>44</v>
      </c>
      <c r="S3" s="193"/>
      <c r="T3" s="193"/>
      <c r="U3" s="193"/>
      <c r="V3" s="21"/>
      <c r="W3" s="193" t="s">
        <v>45</v>
      </c>
      <c r="X3" s="193"/>
      <c r="Y3" s="193"/>
      <c r="Z3" s="193"/>
      <c r="AA3" s="194"/>
      <c r="AB3" s="14"/>
      <c r="AC3" s="14"/>
      <c r="AD3" s="14"/>
      <c r="AE3" s="14"/>
      <c r="AF3" s="14"/>
      <c r="AG3" s="14"/>
      <c r="AH3" s="14"/>
      <c r="AI3" s="14"/>
      <c r="AJ3" s="198" t="s">
        <v>42</v>
      </c>
      <c r="AK3" s="199"/>
      <c r="AL3" s="199"/>
      <c r="AM3" s="199"/>
      <c r="AN3" s="199"/>
      <c r="AO3" s="199"/>
      <c r="AP3" s="199"/>
      <c r="AQ3" s="199"/>
      <c r="AR3" s="193" t="s">
        <v>43</v>
      </c>
      <c r="AS3" s="193"/>
      <c r="AT3" s="193"/>
      <c r="AU3" s="193"/>
      <c r="AV3" s="21"/>
      <c r="AW3" s="193" t="s">
        <v>44</v>
      </c>
      <c r="AX3" s="193"/>
      <c r="AY3" s="193"/>
      <c r="AZ3" s="193"/>
      <c r="BA3" s="21"/>
      <c r="BB3" s="193" t="s">
        <v>45</v>
      </c>
      <c r="BC3" s="193"/>
      <c r="BD3" s="193"/>
      <c r="BE3" s="193"/>
      <c r="BF3" s="194"/>
      <c r="BG3" s="14"/>
      <c r="BH3" s="14"/>
      <c r="BI3" s="14"/>
      <c r="BJ3" s="72"/>
    </row>
    <row r="4" spans="2:62" s="7" customFormat="1" ht="13.5" thickTop="1">
      <c r="B4" s="58"/>
      <c r="C4" s="74" t="str">
        <f>IF(AND('Hidden Tables'!I7=FALSE,'Hidden Tables'!I8=FALSE,'Hidden Tables'!I9=FALSE,'Hidden Tables'!I10=FALSE,'Hidden Tables'!I11=FALSE)," ","  ")</f>
        <v> </v>
      </c>
      <c r="D4" s="16"/>
      <c r="E4" s="195" t="s">
        <v>46</v>
      </c>
      <c r="F4" s="154"/>
      <c r="G4" s="154"/>
      <c r="H4" s="154"/>
      <c r="I4" s="154"/>
      <c r="J4" s="154"/>
      <c r="K4" s="154"/>
      <c r="L4" s="154"/>
      <c r="M4" s="153"/>
      <c r="N4" s="153"/>
      <c r="O4" s="153"/>
      <c r="P4" s="153"/>
      <c r="Q4" s="10" t="s">
        <v>47</v>
      </c>
      <c r="R4" s="200">
        <v>5</v>
      </c>
      <c r="S4" s="200"/>
      <c r="T4" s="200"/>
      <c r="U4" s="200"/>
      <c r="V4" s="10" t="s">
        <v>48</v>
      </c>
      <c r="W4" s="201" t="str">
        <f>IF(M4=0," ",M4*R4)</f>
        <v> </v>
      </c>
      <c r="X4" s="201"/>
      <c r="Y4" s="201"/>
      <c r="Z4" s="201"/>
      <c r="AA4" s="202"/>
      <c r="AB4" s="16"/>
      <c r="AC4" s="16"/>
      <c r="AD4" s="16"/>
      <c r="AE4" s="16"/>
      <c r="AF4" s="16"/>
      <c r="AG4" s="16"/>
      <c r="AH4" s="16" t="str">
        <f>IF('Hidden Tables'!I6=FALSE," ","  ")</f>
        <v> </v>
      </c>
      <c r="AI4" s="16"/>
      <c r="AJ4" s="195" t="s">
        <v>46</v>
      </c>
      <c r="AK4" s="154"/>
      <c r="AL4" s="154"/>
      <c r="AM4" s="154"/>
      <c r="AN4" s="154"/>
      <c r="AO4" s="154"/>
      <c r="AP4" s="154"/>
      <c r="AQ4" s="154"/>
      <c r="AR4" s="153"/>
      <c r="AS4" s="153"/>
      <c r="AT4" s="153"/>
      <c r="AU4" s="153"/>
      <c r="AV4" s="10" t="s">
        <v>47</v>
      </c>
      <c r="AW4" s="200">
        <v>2.2</v>
      </c>
      <c r="AX4" s="200"/>
      <c r="AY4" s="200"/>
      <c r="AZ4" s="200"/>
      <c r="BA4" s="10" t="s">
        <v>48</v>
      </c>
      <c r="BB4" s="201" t="str">
        <f aca="true" t="shared" si="0" ref="BB4:BB12">IF(AR4=0," ",AR4*AW4)</f>
        <v> </v>
      </c>
      <c r="BC4" s="201"/>
      <c r="BD4" s="201"/>
      <c r="BE4" s="201"/>
      <c r="BF4" s="202"/>
      <c r="BG4" s="16"/>
      <c r="BH4" s="16"/>
      <c r="BI4" s="16"/>
      <c r="BJ4" s="72"/>
    </row>
    <row r="5" spans="2:62" s="7" customFormat="1" ht="12.75">
      <c r="B5" s="58"/>
      <c r="C5" s="16"/>
      <c r="D5" s="16"/>
      <c r="E5" s="195" t="s">
        <v>49</v>
      </c>
      <c r="F5" s="154"/>
      <c r="G5" s="154"/>
      <c r="H5" s="154"/>
      <c r="I5" s="154"/>
      <c r="J5" s="154"/>
      <c r="K5" s="154"/>
      <c r="L5" s="154"/>
      <c r="M5" s="153"/>
      <c r="N5" s="153"/>
      <c r="O5" s="153"/>
      <c r="P5" s="153"/>
      <c r="Q5" s="10" t="s">
        <v>47</v>
      </c>
      <c r="R5" s="196">
        <v>10</v>
      </c>
      <c r="S5" s="196"/>
      <c r="T5" s="196"/>
      <c r="U5" s="196"/>
      <c r="V5" s="10" t="s">
        <v>48</v>
      </c>
      <c r="W5" s="196" t="str">
        <f aca="true" t="shared" si="1" ref="W5:W16">IF(M5=0," ",M5*R5)</f>
        <v> </v>
      </c>
      <c r="X5" s="196"/>
      <c r="Y5" s="196"/>
      <c r="Z5" s="196"/>
      <c r="AA5" s="197"/>
      <c r="AB5" s="16"/>
      <c r="AC5" s="16"/>
      <c r="AD5" s="16"/>
      <c r="AE5" s="16"/>
      <c r="AF5" s="16"/>
      <c r="AG5" s="16"/>
      <c r="AH5" s="16"/>
      <c r="AI5" s="16"/>
      <c r="AJ5" s="195" t="s">
        <v>50</v>
      </c>
      <c r="AK5" s="154"/>
      <c r="AL5" s="154"/>
      <c r="AM5" s="154"/>
      <c r="AN5" s="154"/>
      <c r="AO5" s="154"/>
      <c r="AP5" s="154"/>
      <c r="AQ5" s="154"/>
      <c r="AR5" s="153"/>
      <c r="AS5" s="153"/>
      <c r="AT5" s="153"/>
      <c r="AU5" s="153"/>
      <c r="AV5" s="10" t="s">
        <v>47</v>
      </c>
      <c r="AW5" s="196">
        <v>1.4</v>
      </c>
      <c r="AX5" s="196"/>
      <c r="AY5" s="196"/>
      <c r="AZ5" s="196"/>
      <c r="BA5" s="10" t="s">
        <v>48</v>
      </c>
      <c r="BB5" s="196" t="str">
        <f t="shared" si="0"/>
        <v> </v>
      </c>
      <c r="BC5" s="196"/>
      <c r="BD5" s="196"/>
      <c r="BE5" s="196"/>
      <c r="BF5" s="197"/>
      <c r="BG5" s="16"/>
      <c r="BH5" s="16"/>
      <c r="BI5" s="16"/>
      <c r="BJ5" s="72"/>
    </row>
    <row r="6" spans="2:62" s="7" customFormat="1" ht="12.75">
      <c r="B6" s="58"/>
      <c r="C6" s="16"/>
      <c r="D6" s="16"/>
      <c r="E6" s="195" t="s">
        <v>51</v>
      </c>
      <c r="F6" s="154"/>
      <c r="G6" s="154"/>
      <c r="H6" s="154"/>
      <c r="I6" s="154"/>
      <c r="J6" s="154"/>
      <c r="K6" s="154"/>
      <c r="L6" s="154"/>
      <c r="M6" s="153"/>
      <c r="N6" s="153"/>
      <c r="O6" s="153"/>
      <c r="P6" s="153"/>
      <c r="Q6" s="10" t="s">
        <v>47</v>
      </c>
      <c r="R6" s="196">
        <v>10</v>
      </c>
      <c r="S6" s="196"/>
      <c r="T6" s="196"/>
      <c r="U6" s="196"/>
      <c r="V6" s="10" t="s">
        <v>48</v>
      </c>
      <c r="W6" s="196" t="str">
        <f t="shared" si="1"/>
        <v> </v>
      </c>
      <c r="X6" s="196"/>
      <c r="Y6" s="196"/>
      <c r="Z6" s="196"/>
      <c r="AA6" s="197"/>
      <c r="AB6" s="16"/>
      <c r="AC6" s="16"/>
      <c r="AD6" s="16"/>
      <c r="AE6" s="16"/>
      <c r="AF6" s="16"/>
      <c r="AG6" s="16"/>
      <c r="AH6" s="16"/>
      <c r="AI6" s="16"/>
      <c r="AJ6" s="195" t="s">
        <v>52</v>
      </c>
      <c r="AK6" s="154"/>
      <c r="AL6" s="154"/>
      <c r="AM6" s="154"/>
      <c r="AN6" s="154"/>
      <c r="AO6" s="154"/>
      <c r="AP6" s="154"/>
      <c r="AQ6" s="154"/>
      <c r="AR6" s="153"/>
      <c r="AS6" s="153"/>
      <c r="AT6" s="153"/>
      <c r="AU6" s="153"/>
      <c r="AV6" s="10" t="s">
        <v>47</v>
      </c>
      <c r="AW6" s="196">
        <v>1.4</v>
      </c>
      <c r="AX6" s="196"/>
      <c r="AY6" s="196"/>
      <c r="AZ6" s="196"/>
      <c r="BA6" s="10" t="s">
        <v>48</v>
      </c>
      <c r="BB6" s="196" t="str">
        <f t="shared" si="0"/>
        <v> </v>
      </c>
      <c r="BC6" s="196"/>
      <c r="BD6" s="196"/>
      <c r="BE6" s="196"/>
      <c r="BF6" s="197"/>
      <c r="BG6" s="16"/>
      <c r="BH6" s="16"/>
      <c r="BI6" s="16"/>
      <c r="BJ6" s="72"/>
    </row>
    <row r="7" spans="2:62" s="7" customFormat="1" ht="12.75">
      <c r="B7" s="58"/>
      <c r="C7" s="16"/>
      <c r="D7" s="16"/>
      <c r="E7" s="195" t="s">
        <v>53</v>
      </c>
      <c r="F7" s="154"/>
      <c r="G7" s="154"/>
      <c r="H7" s="154"/>
      <c r="I7" s="154"/>
      <c r="J7" s="154"/>
      <c r="K7" s="154"/>
      <c r="L7" s="154"/>
      <c r="M7" s="153"/>
      <c r="N7" s="153"/>
      <c r="O7" s="153"/>
      <c r="P7" s="153"/>
      <c r="Q7" s="10" t="s">
        <v>47</v>
      </c>
      <c r="R7" s="196">
        <v>4</v>
      </c>
      <c r="S7" s="196"/>
      <c r="T7" s="196"/>
      <c r="U7" s="196"/>
      <c r="V7" s="10" t="s">
        <v>48</v>
      </c>
      <c r="W7" s="196" t="str">
        <f t="shared" si="1"/>
        <v> </v>
      </c>
      <c r="X7" s="196"/>
      <c r="Y7" s="196"/>
      <c r="Z7" s="196"/>
      <c r="AA7" s="197"/>
      <c r="AB7" s="16"/>
      <c r="AC7" s="16"/>
      <c r="AD7" s="16"/>
      <c r="AE7" s="16"/>
      <c r="AF7" s="16"/>
      <c r="AG7" s="16"/>
      <c r="AH7" s="16"/>
      <c r="AI7" s="16"/>
      <c r="AJ7" s="195" t="s">
        <v>54</v>
      </c>
      <c r="AK7" s="154"/>
      <c r="AL7" s="154"/>
      <c r="AM7" s="154"/>
      <c r="AN7" s="154"/>
      <c r="AO7" s="154"/>
      <c r="AP7" s="154"/>
      <c r="AQ7" s="154"/>
      <c r="AR7" s="204"/>
      <c r="AS7" s="204"/>
      <c r="AT7" s="204"/>
      <c r="AU7" s="204"/>
      <c r="AV7" s="10" t="s">
        <v>47</v>
      </c>
      <c r="AW7" s="196">
        <v>0.7</v>
      </c>
      <c r="AX7" s="196"/>
      <c r="AY7" s="196"/>
      <c r="AZ7" s="196"/>
      <c r="BA7" s="10" t="s">
        <v>48</v>
      </c>
      <c r="BB7" s="196" t="str">
        <f t="shared" si="0"/>
        <v> </v>
      </c>
      <c r="BC7" s="196"/>
      <c r="BD7" s="196"/>
      <c r="BE7" s="196"/>
      <c r="BF7" s="197"/>
      <c r="BG7" s="16"/>
      <c r="BH7" s="16"/>
      <c r="BI7" s="16"/>
      <c r="BJ7" s="72"/>
    </row>
    <row r="8" spans="2:62" s="7" customFormat="1" ht="12.75">
      <c r="B8" s="58"/>
      <c r="C8" s="16"/>
      <c r="D8" s="16"/>
      <c r="E8" s="195" t="s">
        <v>55</v>
      </c>
      <c r="F8" s="154"/>
      <c r="G8" s="154"/>
      <c r="H8" s="154"/>
      <c r="I8" s="154"/>
      <c r="J8" s="154"/>
      <c r="K8" s="154"/>
      <c r="L8" s="154"/>
      <c r="M8" s="153"/>
      <c r="N8" s="153"/>
      <c r="O8" s="153"/>
      <c r="P8" s="153"/>
      <c r="Q8" s="10" t="s">
        <v>47</v>
      </c>
      <c r="R8" s="196">
        <v>4</v>
      </c>
      <c r="S8" s="196"/>
      <c r="T8" s="196"/>
      <c r="U8" s="196"/>
      <c r="V8" s="10" t="s">
        <v>48</v>
      </c>
      <c r="W8" s="196" t="str">
        <f t="shared" si="1"/>
        <v> </v>
      </c>
      <c r="X8" s="196"/>
      <c r="Y8" s="196"/>
      <c r="Z8" s="196"/>
      <c r="AA8" s="197"/>
      <c r="AB8" s="16"/>
      <c r="AC8" s="16"/>
      <c r="AD8" s="16"/>
      <c r="AE8" s="16"/>
      <c r="AF8" s="16"/>
      <c r="AG8" s="16"/>
      <c r="AH8" s="16"/>
      <c r="AI8" s="16"/>
      <c r="AJ8" s="195" t="s">
        <v>56</v>
      </c>
      <c r="AK8" s="154"/>
      <c r="AL8" s="154"/>
      <c r="AM8" s="154"/>
      <c r="AN8" s="154"/>
      <c r="AO8" s="154"/>
      <c r="AP8" s="154"/>
      <c r="AQ8" s="154"/>
      <c r="AR8" s="153"/>
      <c r="AS8" s="153"/>
      <c r="AT8" s="153"/>
      <c r="AU8" s="153"/>
      <c r="AV8" s="10" t="s">
        <v>47</v>
      </c>
      <c r="AW8" s="196">
        <v>1.4</v>
      </c>
      <c r="AX8" s="196"/>
      <c r="AY8" s="196"/>
      <c r="AZ8" s="196"/>
      <c r="BA8" s="10" t="s">
        <v>48</v>
      </c>
      <c r="BB8" s="196" t="str">
        <f t="shared" si="0"/>
        <v> </v>
      </c>
      <c r="BC8" s="196"/>
      <c r="BD8" s="196"/>
      <c r="BE8" s="196"/>
      <c r="BF8" s="197"/>
      <c r="BG8" s="16"/>
      <c r="BH8" s="16"/>
      <c r="BI8" s="16"/>
      <c r="BJ8" s="72"/>
    </row>
    <row r="9" spans="2:62" s="7" customFormat="1" ht="12.75">
      <c r="B9" s="58"/>
      <c r="C9" s="16"/>
      <c r="D9" s="16"/>
      <c r="E9" s="195" t="s">
        <v>54</v>
      </c>
      <c r="F9" s="154"/>
      <c r="G9" s="154"/>
      <c r="H9" s="154"/>
      <c r="I9" s="154"/>
      <c r="J9" s="154"/>
      <c r="K9" s="154"/>
      <c r="L9" s="154"/>
      <c r="M9" s="153"/>
      <c r="N9" s="153"/>
      <c r="O9" s="153"/>
      <c r="P9" s="153"/>
      <c r="Q9" s="10" t="s">
        <v>47</v>
      </c>
      <c r="R9" s="196">
        <v>2</v>
      </c>
      <c r="S9" s="196"/>
      <c r="T9" s="196"/>
      <c r="U9" s="196"/>
      <c r="V9" s="10" t="s">
        <v>48</v>
      </c>
      <c r="W9" s="196" t="str">
        <f t="shared" si="1"/>
        <v> </v>
      </c>
      <c r="X9" s="196"/>
      <c r="Y9" s="196"/>
      <c r="Z9" s="196"/>
      <c r="AA9" s="197"/>
      <c r="AB9" s="16"/>
      <c r="AC9" s="16"/>
      <c r="AD9" s="16"/>
      <c r="AE9" s="16"/>
      <c r="AF9" s="16"/>
      <c r="AG9" s="16"/>
      <c r="AH9" s="16"/>
      <c r="AI9" s="16"/>
      <c r="AJ9" s="195" t="s">
        <v>57</v>
      </c>
      <c r="AK9" s="154"/>
      <c r="AL9" s="154"/>
      <c r="AM9" s="154"/>
      <c r="AN9" s="154"/>
      <c r="AO9" s="154"/>
      <c r="AP9" s="154"/>
      <c r="AQ9" s="154"/>
      <c r="AR9" s="153"/>
      <c r="AS9" s="153"/>
      <c r="AT9" s="153"/>
      <c r="AU9" s="153"/>
      <c r="AV9" s="10" t="s">
        <v>47</v>
      </c>
      <c r="AW9" s="196">
        <v>1.4</v>
      </c>
      <c r="AX9" s="196"/>
      <c r="AY9" s="196"/>
      <c r="AZ9" s="196"/>
      <c r="BA9" s="10" t="s">
        <v>48</v>
      </c>
      <c r="BB9" s="196" t="str">
        <f t="shared" si="0"/>
        <v> </v>
      </c>
      <c r="BC9" s="196"/>
      <c r="BD9" s="196"/>
      <c r="BE9" s="196"/>
      <c r="BF9" s="197"/>
      <c r="BG9" s="16"/>
      <c r="BH9" s="16"/>
      <c r="BI9" s="16"/>
      <c r="BJ9" s="72"/>
    </row>
    <row r="10" spans="2:62" s="7" customFormat="1" ht="12.75">
      <c r="B10" s="58"/>
      <c r="C10" s="16"/>
      <c r="D10" s="16"/>
      <c r="E10" s="195" t="s">
        <v>56</v>
      </c>
      <c r="F10" s="154"/>
      <c r="G10" s="154"/>
      <c r="H10" s="154"/>
      <c r="I10" s="154"/>
      <c r="J10" s="154"/>
      <c r="K10" s="154"/>
      <c r="L10" s="154"/>
      <c r="M10" s="153"/>
      <c r="N10" s="153"/>
      <c r="O10" s="153"/>
      <c r="P10" s="153"/>
      <c r="Q10" s="10" t="s">
        <v>47</v>
      </c>
      <c r="R10" s="196">
        <v>4</v>
      </c>
      <c r="S10" s="196"/>
      <c r="T10" s="196"/>
      <c r="U10" s="196"/>
      <c r="V10" s="10" t="s">
        <v>48</v>
      </c>
      <c r="W10" s="196" t="str">
        <f t="shared" si="1"/>
        <v> </v>
      </c>
      <c r="X10" s="196"/>
      <c r="Y10" s="196"/>
      <c r="Z10" s="196"/>
      <c r="AA10" s="197"/>
      <c r="AB10" s="16"/>
      <c r="AC10" s="16"/>
      <c r="AD10" s="16"/>
      <c r="AE10" s="16"/>
      <c r="AF10" s="16"/>
      <c r="AG10" s="16"/>
      <c r="AH10" s="16"/>
      <c r="AI10" s="16"/>
      <c r="AJ10" s="195" t="s">
        <v>58</v>
      </c>
      <c r="AK10" s="154"/>
      <c r="AL10" s="154"/>
      <c r="AM10" s="154"/>
      <c r="AN10" s="154"/>
      <c r="AO10" s="154"/>
      <c r="AP10" s="154"/>
      <c r="AQ10" s="154"/>
      <c r="AR10" s="153"/>
      <c r="AS10" s="153"/>
      <c r="AT10" s="153"/>
      <c r="AU10" s="153"/>
      <c r="AV10" s="10" t="s">
        <v>47</v>
      </c>
      <c r="AW10" s="196">
        <v>1.4</v>
      </c>
      <c r="AX10" s="196"/>
      <c r="AY10" s="196"/>
      <c r="AZ10" s="196"/>
      <c r="BA10" s="10" t="s">
        <v>48</v>
      </c>
      <c r="BB10" s="196" t="str">
        <f t="shared" si="0"/>
        <v> </v>
      </c>
      <c r="BC10" s="196"/>
      <c r="BD10" s="196"/>
      <c r="BE10" s="196"/>
      <c r="BF10" s="197"/>
      <c r="BG10" s="16"/>
      <c r="BH10" s="16"/>
      <c r="BI10" s="16"/>
      <c r="BJ10" s="72"/>
    </row>
    <row r="11" spans="2:62" s="7" customFormat="1" ht="12.75">
      <c r="B11" s="58"/>
      <c r="C11" s="16"/>
      <c r="D11" s="16"/>
      <c r="E11" s="195" t="s">
        <v>57</v>
      </c>
      <c r="F11" s="154"/>
      <c r="G11" s="154"/>
      <c r="H11" s="154"/>
      <c r="I11" s="154"/>
      <c r="J11" s="154"/>
      <c r="K11" s="154"/>
      <c r="L11" s="154"/>
      <c r="M11" s="153"/>
      <c r="N11" s="153"/>
      <c r="O11" s="153"/>
      <c r="P11" s="153"/>
      <c r="Q11" s="10" t="s">
        <v>47</v>
      </c>
      <c r="R11" s="196">
        <v>3</v>
      </c>
      <c r="S11" s="196"/>
      <c r="T11" s="196"/>
      <c r="U11" s="196"/>
      <c r="V11" s="10" t="s">
        <v>48</v>
      </c>
      <c r="W11" s="196" t="str">
        <f t="shared" si="1"/>
        <v> </v>
      </c>
      <c r="X11" s="196"/>
      <c r="Y11" s="196"/>
      <c r="Z11" s="196"/>
      <c r="AA11" s="197"/>
      <c r="AB11" s="16"/>
      <c r="AC11" s="16"/>
      <c r="AD11" s="16"/>
      <c r="AE11" s="16"/>
      <c r="AF11" s="16"/>
      <c r="AG11" s="16"/>
      <c r="AH11" s="16"/>
      <c r="AI11" s="16"/>
      <c r="AJ11" s="195" t="s">
        <v>59</v>
      </c>
      <c r="AK11" s="154"/>
      <c r="AL11" s="154"/>
      <c r="AM11" s="154"/>
      <c r="AN11" s="154"/>
      <c r="AO11" s="154"/>
      <c r="AP11" s="154"/>
      <c r="AQ11" s="154"/>
      <c r="AR11" s="153"/>
      <c r="AS11" s="153"/>
      <c r="AT11" s="153"/>
      <c r="AU11" s="153"/>
      <c r="AV11" s="10" t="s">
        <v>47</v>
      </c>
      <c r="AW11" s="196">
        <v>1.4</v>
      </c>
      <c r="AX11" s="196"/>
      <c r="AY11" s="196"/>
      <c r="AZ11" s="196"/>
      <c r="BA11" s="10" t="s">
        <v>48</v>
      </c>
      <c r="BB11" s="196" t="str">
        <f t="shared" si="0"/>
        <v> </v>
      </c>
      <c r="BC11" s="196"/>
      <c r="BD11" s="196"/>
      <c r="BE11" s="196"/>
      <c r="BF11" s="197"/>
      <c r="BG11" s="16"/>
      <c r="BH11" s="16"/>
      <c r="BI11" s="16"/>
      <c r="BJ11" s="72"/>
    </row>
    <row r="12" spans="2:62" s="7" customFormat="1" ht="12.75">
      <c r="B12" s="58"/>
      <c r="C12" s="16"/>
      <c r="D12" s="16"/>
      <c r="E12" s="195" t="s">
        <v>58</v>
      </c>
      <c r="F12" s="154"/>
      <c r="G12" s="154"/>
      <c r="H12" s="154"/>
      <c r="I12" s="154"/>
      <c r="J12" s="154"/>
      <c r="K12" s="154"/>
      <c r="L12" s="154"/>
      <c r="M12" s="153"/>
      <c r="N12" s="153"/>
      <c r="O12" s="153"/>
      <c r="P12" s="153"/>
      <c r="Q12" s="10" t="s">
        <v>47</v>
      </c>
      <c r="R12" s="196">
        <v>1.4</v>
      </c>
      <c r="S12" s="196"/>
      <c r="T12" s="196"/>
      <c r="U12" s="196"/>
      <c r="V12" s="10" t="s">
        <v>48</v>
      </c>
      <c r="W12" s="196" t="str">
        <f t="shared" si="1"/>
        <v> </v>
      </c>
      <c r="X12" s="196"/>
      <c r="Y12" s="196"/>
      <c r="Z12" s="196"/>
      <c r="AA12" s="197"/>
      <c r="AB12" s="16"/>
      <c r="AC12" s="16"/>
      <c r="AD12" s="16"/>
      <c r="AE12" s="16"/>
      <c r="AF12" s="16"/>
      <c r="AG12" s="16"/>
      <c r="AH12" s="16"/>
      <c r="AI12" s="16"/>
      <c r="AJ12" s="195" t="s">
        <v>244</v>
      </c>
      <c r="AK12" s="154"/>
      <c r="AL12" s="154"/>
      <c r="AM12" s="154"/>
      <c r="AN12" s="154"/>
      <c r="AO12" s="154"/>
      <c r="AP12" s="154"/>
      <c r="AQ12" s="154"/>
      <c r="AR12" s="153"/>
      <c r="AS12" s="153"/>
      <c r="AT12" s="153"/>
      <c r="AU12" s="153"/>
      <c r="AV12" s="10" t="s">
        <v>47</v>
      </c>
      <c r="AW12" s="328">
        <v>1</v>
      </c>
      <c r="AX12" s="328"/>
      <c r="AY12" s="328"/>
      <c r="AZ12" s="328"/>
      <c r="BA12" s="10" t="s">
        <v>48</v>
      </c>
      <c r="BB12" s="196" t="str">
        <f t="shared" si="0"/>
        <v> </v>
      </c>
      <c r="BC12" s="196"/>
      <c r="BD12" s="196"/>
      <c r="BE12" s="196"/>
      <c r="BF12" s="197"/>
      <c r="BG12" s="16"/>
      <c r="BH12" s="16"/>
      <c r="BI12" s="16"/>
      <c r="BJ12" s="72"/>
    </row>
    <row r="13" spans="2:62" s="7" customFormat="1" ht="12.75">
      <c r="B13" s="58"/>
      <c r="C13" s="16"/>
      <c r="D13" s="16"/>
      <c r="E13" s="195" t="s">
        <v>59</v>
      </c>
      <c r="F13" s="154"/>
      <c r="G13" s="154"/>
      <c r="H13" s="154"/>
      <c r="I13" s="154"/>
      <c r="J13" s="154"/>
      <c r="K13" s="154"/>
      <c r="L13" s="154"/>
      <c r="M13" s="153"/>
      <c r="N13" s="153"/>
      <c r="O13" s="153"/>
      <c r="P13" s="153"/>
      <c r="Q13" s="10" t="s">
        <v>47</v>
      </c>
      <c r="R13" s="196">
        <v>3</v>
      </c>
      <c r="S13" s="196"/>
      <c r="T13" s="196"/>
      <c r="U13" s="196"/>
      <c r="V13" s="10" t="s">
        <v>48</v>
      </c>
      <c r="W13" s="196" t="str">
        <f t="shared" si="1"/>
        <v> </v>
      </c>
      <c r="X13" s="196"/>
      <c r="Y13" s="196"/>
      <c r="Z13" s="196"/>
      <c r="AA13" s="197"/>
      <c r="AB13" s="16"/>
      <c r="AC13" s="16"/>
      <c r="AD13" s="16"/>
      <c r="AE13" s="16"/>
      <c r="AF13" s="16"/>
      <c r="AG13" s="16"/>
      <c r="AH13" s="16"/>
      <c r="AI13" s="16"/>
      <c r="AJ13" s="195" t="s">
        <v>60</v>
      </c>
      <c r="AK13" s="154"/>
      <c r="AL13" s="154"/>
      <c r="AM13" s="154"/>
      <c r="AN13" s="154"/>
      <c r="AO13" s="154"/>
      <c r="AP13" s="154"/>
      <c r="AQ13" s="154"/>
      <c r="AR13" s="153"/>
      <c r="AS13" s="153"/>
      <c r="AT13" s="153"/>
      <c r="AU13" s="153"/>
      <c r="AV13" s="10" t="s">
        <v>47</v>
      </c>
      <c r="AW13" s="204"/>
      <c r="AX13" s="204"/>
      <c r="AY13" s="204"/>
      <c r="AZ13" s="204"/>
      <c r="BA13" s="10" t="s">
        <v>48</v>
      </c>
      <c r="BB13" s="196" t="str">
        <f>IF(AR13=0," ",AR13*AW13)</f>
        <v> </v>
      </c>
      <c r="BC13" s="196"/>
      <c r="BD13" s="196"/>
      <c r="BE13" s="196"/>
      <c r="BF13" s="197"/>
      <c r="BG13" s="16"/>
      <c r="BH13" s="16"/>
      <c r="BI13" s="16"/>
      <c r="BJ13" s="72"/>
    </row>
    <row r="14" spans="2:62" s="7" customFormat="1" ht="12.75">
      <c r="B14" s="58"/>
      <c r="C14" s="16"/>
      <c r="D14" s="16"/>
      <c r="E14" s="195" t="s">
        <v>61</v>
      </c>
      <c r="F14" s="154"/>
      <c r="G14" s="154"/>
      <c r="H14" s="154"/>
      <c r="I14" s="154"/>
      <c r="J14" s="154"/>
      <c r="K14" s="154"/>
      <c r="L14" s="154"/>
      <c r="M14" s="153"/>
      <c r="N14" s="153"/>
      <c r="O14" s="153"/>
      <c r="P14" s="153"/>
      <c r="Q14" s="10" t="s">
        <v>47</v>
      </c>
      <c r="R14" s="196">
        <v>0.25</v>
      </c>
      <c r="S14" s="196"/>
      <c r="T14" s="196"/>
      <c r="U14" s="196"/>
      <c r="V14" s="10" t="s">
        <v>48</v>
      </c>
      <c r="W14" s="196" t="str">
        <f t="shared" si="1"/>
        <v> </v>
      </c>
      <c r="X14" s="196"/>
      <c r="Y14" s="196"/>
      <c r="Z14" s="196"/>
      <c r="AA14" s="197"/>
      <c r="AB14" s="16"/>
      <c r="AC14" s="16"/>
      <c r="AD14" s="16"/>
      <c r="AE14" s="16"/>
      <c r="AF14" s="16"/>
      <c r="AG14" s="16"/>
      <c r="AH14" s="16"/>
      <c r="AI14" s="16"/>
      <c r="AJ14" s="195"/>
      <c r="AK14" s="154"/>
      <c r="AL14" s="154"/>
      <c r="AM14" s="154"/>
      <c r="AN14" s="154"/>
      <c r="AO14" s="154"/>
      <c r="AP14" s="154"/>
      <c r="AQ14" s="154"/>
      <c r="AR14" s="171"/>
      <c r="AS14" s="171"/>
      <c r="AT14" s="171"/>
      <c r="AU14" s="171"/>
      <c r="AV14" s="16"/>
      <c r="AW14" s="171"/>
      <c r="AX14" s="171"/>
      <c r="AY14" s="171"/>
      <c r="AZ14" s="171"/>
      <c r="BA14" s="16"/>
      <c r="BB14" s="171"/>
      <c r="BC14" s="171"/>
      <c r="BD14" s="171"/>
      <c r="BE14" s="171"/>
      <c r="BF14" s="205"/>
      <c r="BG14" s="16"/>
      <c r="BH14" s="16"/>
      <c r="BI14" s="16"/>
      <c r="BJ14" s="72"/>
    </row>
    <row r="15" spans="2:62" s="7" customFormat="1" ht="12.75">
      <c r="B15" s="58"/>
      <c r="C15" s="16"/>
      <c r="D15" s="16"/>
      <c r="E15" s="195" t="s">
        <v>244</v>
      </c>
      <c r="F15" s="154"/>
      <c r="G15" s="154"/>
      <c r="H15" s="154"/>
      <c r="I15" s="154"/>
      <c r="J15" s="154"/>
      <c r="K15" s="154"/>
      <c r="L15" s="154"/>
      <c r="M15" s="204"/>
      <c r="N15" s="204"/>
      <c r="O15" s="204"/>
      <c r="P15" s="204"/>
      <c r="Q15" s="10" t="s">
        <v>47</v>
      </c>
      <c r="R15" s="196">
        <v>1</v>
      </c>
      <c r="S15" s="196"/>
      <c r="T15" s="196"/>
      <c r="U15" s="196"/>
      <c r="V15" s="10"/>
      <c r="W15" s="196" t="str">
        <f>IF(M15=0," ",M15*R15)</f>
        <v> </v>
      </c>
      <c r="X15" s="196"/>
      <c r="Y15" s="196"/>
      <c r="Z15" s="196"/>
      <c r="AA15" s="197"/>
      <c r="AB15" s="16"/>
      <c r="AC15" s="16"/>
      <c r="AD15" s="16"/>
      <c r="AE15" s="16"/>
      <c r="AF15" s="16"/>
      <c r="AG15" s="16"/>
      <c r="AH15" s="16"/>
      <c r="AI15" s="16"/>
      <c r="AJ15" s="75"/>
      <c r="AK15" s="39"/>
      <c r="AL15" s="39"/>
      <c r="AM15" s="39"/>
      <c r="AN15" s="39"/>
      <c r="AO15" s="39"/>
      <c r="AP15" s="39"/>
      <c r="AQ15" s="39"/>
      <c r="AR15" s="10"/>
      <c r="AS15" s="10"/>
      <c r="AT15" s="10"/>
      <c r="AU15" s="10"/>
      <c r="AV15" s="16"/>
      <c r="AW15" s="10"/>
      <c r="AX15" s="10"/>
      <c r="AY15" s="10"/>
      <c r="AZ15" s="10"/>
      <c r="BA15" s="16"/>
      <c r="BB15" s="10"/>
      <c r="BC15" s="10"/>
      <c r="BD15" s="10"/>
      <c r="BE15" s="10"/>
      <c r="BF15" s="22"/>
      <c r="BG15" s="16"/>
      <c r="BH15" s="16"/>
      <c r="BI15" s="16"/>
      <c r="BJ15" s="72"/>
    </row>
    <row r="16" spans="2:63" s="7" customFormat="1" ht="12.75">
      <c r="B16" s="58"/>
      <c r="C16" s="16"/>
      <c r="D16" s="16"/>
      <c r="E16" s="195" t="s">
        <v>60</v>
      </c>
      <c r="F16" s="154"/>
      <c r="G16" s="154"/>
      <c r="H16" s="154"/>
      <c r="I16" s="154"/>
      <c r="J16" s="154"/>
      <c r="K16" s="154"/>
      <c r="L16" s="154"/>
      <c r="M16" s="153"/>
      <c r="N16" s="153"/>
      <c r="O16" s="153"/>
      <c r="P16" s="153"/>
      <c r="Q16" s="10" t="s">
        <v>47</v>
      </c>
      <c r="R16" s="153"/>
      <c r="S16" s="153"/>
      <c r="T16" s="153"/>
      <c r="U16" s="153"/>
      <c r="V16" s="10" t="s">
        <v>48</v>
      </c>
      <c r="W16" s="196" t="str">
        <f t="shared" si="1"/>
        <v> </v>
      </c>
      <c r="X16" s="196"/>
      <c r="Y16" s="196"/>
      <c r="Z16" s="196"/>
      <c r="AA16" s="197"/>
      <c r="AB16" s="16"/>
      <c r="AC16" s="16"/>
      <c r="AD16" s="16"/>
      <c r="AE16" s="16"/>
      <c r="AF16" s="16"/>
      <c r="AG16" s="16"/>
      <c r="AH16" s="16"/>
      <c r="AI16" s="16"/>
      <c r="AJ16" s="195"/>
      <c r="AK16" s="154"/>
      <c r="AL16" s="154"/>
      <c r="AM16" s="154"/>
      <c r="AN16" s="154"/>
      <c r="AO16" s="154"/>
      <c r="AP16" s="154"/>
      <c r="AQ16" s="154"/>
      <c r="AR16" s="171"/>
      <c r="AS16" s="171"/>
      <c r="AT16" s="171"/>
      <c r="AU16" s="171"/>
      <c r="AV16" s="16"/>
      <c r="AW16" s="171"/>
      <c r="AX16" s="171"/>
      <c r="AY16" s="171"/>
      <c r="AZ16" s="171"/>
      <c r="BA16" s="16"/>
      <c r="BB16" s="171"/>
      <c r="BC16" s="171"/>
      <c r="BD16" s="171"/>
      <c r="BE16" s="171"/>
      <c r="BF16" s="205"/>
      <c r="BG16" s="16"/>
      <c r="BH16" s="16"/>
      <c r="BI16" s="16"/>
      <c r="BJ16" s="72"/>
      <c r="BK16" s="23"/>
    </row>
    <row r="17" spans="2:63" s="7" customFormat="1" ht="3" customHeight="1">
      <c r="B17" s="58"/>
      <c r="C17" s="16"/>
      <c r="D17" s="16"/>
      <c r="E17" s="75"/>
      <c r="F17" s="39"/>
      <c r="G17" s="39"/>
      <c r="H17" s="39"/>
      <c r="I17" s="39"/>
      <c r="J17" s="39"/>
      <c r="K17" s="39"/>
      <c r="L17" s="3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22"/>
      <c r="AB17" s="16"/>
      <c r="AC17" s="16"/>
      <c r="AD17" s="16"/>
      <c r="AE17" s="16"/>
      <c r="AF17" s="16"/>
      <c r="AG17" s="16"/>
      <c r="AH17" s="16"/>
      <c r="AI17" s="16"/>
      <c r="AJ17" s="7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24"/>
      <c r="BG17" s="16"/>
      <c r="BH17" s="16"/>
      <c r="BI17" s="16"/>
      <c r="BJ17" s="72"/>
      <c r="BK17" s="23"/>
    </row>
    <row r="18" spans="2:63" s="7" customFormat="1" ht="12.75">
      <c r="B18" s="58"/>
      <c r="C18" s="16"/>
      <c r="D18" s="16"/>
      <c r="E18" s="7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77" t="s">
        <v>149</v>
      </c>
      <c r="W18" s="201" t="str">
        <f>IF(SUM(W4:AA17)=0," ",SUM(W4:AA17))</f>
        <v> </v>
      </c>
      <c r="X18" s="201"/>
      <c r="Y18" s="201"/>
      <c r="Z18" s="201"/>
      <c r="AA18" s="202"/>
      <c r="AB18" s="16"/>
      <c r="AC18" s="16"/>
      <c r="AD18" s="16"/>
      <c r="AE18" s="16"/>
      <c r="AF18" s="16"/>
      <c r="AG18" s="16"/>
      <c r="AH18" s="16"/>
      <c r="AI18" s="16"/>
      <c r="AJ18" s="7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77" t="s">
        <v>149</v>
      </c>
      <c r="BB18" s="201" t="str">
        <f>IF(SUM(BB4:BF12)=0," ",SUM(BB4:BF12))</f>
        <v> </v>
      </c>
      <c r="BC18" s="201"/>
      <c r="BD18" s="201"/>
      <c r="BE18" s="201"/>
      <c r="BF18" s="202"/>
      <c r="BG18" s="16"/>
      <c r="BH18" s="16"/>
      <c r="BI18" s="16"/>
      <c r="BJ18" s="72"/>
      <c r="BK18" s="23"/>
    </row>
    <row r="19" spans="2:63" s="7" customFormat="1" ht="3" customHeight="1">
      <c r="B19" s="58"/>
      <c r="C19" s="16"/>
      <c r="D19" s="16"/>
      <c r="E19" s="78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6"/>
      <c r="AB19" s="16"/>
      <c r="AC19" s="16"/>
      <c r="AD19" s="16"/>
      <c r="AE19" s="16"/>
      <c r="AF19" s="16"/>
      <c r="AG19" s="16"/>
      <c r="AH19" s="16"/>
      <c r="AI19" s="16"/>
      <c r="AJ19" s="78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/>
      <c r="BG19" s="16"/>
      <c r="BH19" s="16"/>
      <c r="BI19" s="16"/>
      <c r="BJ19" s="72"/>
      <c r="BK19" s="23"/>
    </row>
    <row r="20" spans="2:63" s="7" customFormat="1" ht="3" customHeight="1">
      <c r="B20" s="5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72"/>
      <c r="BK20" s="23"/>
    </row>
    <row r="21" spans="2:63" s="7" customFormat="1" ht="12.75">
      <c r="B21" s="5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77" t="s">
        <v>148</v>
      </c>
      <c r="W21" s="175" t="str">
        <f>IF(W18=" "," ",IF(W18&lt;300,6.2801*W18^0.4747,2.3311*W18^0.651))</f>
        <v> </v>
      </c>
      <c r="X21" s="175"/>
      <c r="Y21" s="175"/>
      <c r="Z21" s="175"/>
      <c r="AA21" s="175"/>
      <c r="AB21" s="16" t="s">
        <v>29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77" t="s">
        <v>150</v>
      </c>
      <c r="BB21" s="175" t="str">
        <f>IF(BB18=" "," ",IF(BB18&lt;300,6.2801*BB18^0.4747,2.3311*BB18^0.651))</f>
        <v> </v>
      </c>
      <c r="BC21" s="175"/>
      <c r="BD21" s="175"/>
      <c r="BE21" s="175"/>
      <c r="BF21" s="175"/>
      <c r="BG21" s="16" t="s">
        <v>29</v>
      </c>
      <c r="BH21" s="16"/>
      <c r="BI21" s="16"/>
      <c r="BJ21" s="72"/>
      <c r="BK21" s="23"/>
    </row>
    <row r="22" spans="2:63" s="7" customFormat="1" ht="12.75">
      <c r="B22" s="5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77" t="s">
        <v>194</v>
      </c>
      <c r="W22" s="206"/>
      <c r="X22" s="206"/>
      <c r="Y22" s="206"/>
      <c r="Z22" s="206"/>
      <c r="AA22" s="206"/>
      <c r="AB22" s="16" t="s">
        <v>29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77" t="s">
        <v>194</v>
      </c>
      <c r="BB22" s="206"/>
      <c r="BC22" s="206"/>
      <c r="BD22" s="206"/>
      <c r="BE22" s="206"/>
      <c r="BF22" s="206"/>
      <c r="BG22" s="16" t="s">
        <v>29</v>
      </c>
      <c r="BH22" s="16"/>
      <c r="BI22" s="16"/>
      <c r="BJ22" s="72"/>
      <c r="BK22" s="23"/>
    </row>
    <row r="23" spans="2:63" s="7" customFormat="1" ht="10.5" customHeight="1">
      <c r="B23" s="58"/>
      <c r="C23" s="16"/>
      <c r="D23" s="16"/>
      <c r="E23" s="14"/>
      <c r="F23" s="99" t="s">
        <v>223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99" t="s">
        <v>223</v>
      </c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72"/>
      <c r="BK23" s="23"/>
    </row>
    <row r="24" spans="2:63" s="7" customFormat="1" ht="10.5" customHeight="1">
      <c r="B24" s="58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72"/>
      <c r="BK24" s="23"/>
    </row>
    <row r="25" spans="2:63" s="7" customFormat="1" ht="6" customHeight="1">
      <c r="B25" s="58"/>
      <c r="C25" s="16"/>
      <c r="D25" s="16"/>
      <c r="E25" s="73"/>
      <c r="F25" s="73"/>
      <c r="G25" s="73"/>
      <c r="H25" s="73"/>
      <c r="I25" s="73"/>
      <c r="J25" s="73"/>
      <c r="K25" s="73"/>
      <c r="L25" s="73"/>
      <c r="M25" s="73"/>
      <c r="N25" s="16"/>
      <c r="O25" s="16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6"/>
      <c r="AC25" s="16"/>
      <c r="AD25" s="16"/>
      <c r="AE25" s="16"/>
      <c r="AF25" s="16"/>
      <c r="AG25" s="16"/>
      <c r="AH25" s="73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6"/>
      <c r="BF25" s="16"/>
      <c r="BG25" s="16"/>
      <c r="BH25" s="16"/>
      <c r="BI25" s="16"/>
      <c r="BJ25" s="72"/>
      <c r="BK25" s="23"/>
    </row>
    <row r="26" spans="2:63" s="7" customFormat="1" ht="18" customHeight="1" thickBot="1">
      <c r="B26" s="164" t="s">
        <v>156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6"/>
      <c r="BK26" s="23"/>
    </row>
    <row r="27" spans="2:62" s="7" customFormat="1" ht="13.5" thickTop="1">
      <c r="B27" s="59"/>
      <c r="C27" s="207" t="s">
        <v>62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208" t="s">
        <v>41</v>
      </c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72"/>
    </row>
    <row r="28" spans="2:62" s="7" customFormat="1" ht="40.5" customHeight="1" thickBot="1">
      <c r="B28" s="59"/>
      <c r="C28" s="209" t="s">
        <v>63</v>
      </c>
      <c r="D28" s="209"/>
      <c r="E28" s="209"/>
      <c r="F28" s="209"/>
      <c r="G28" s="209"/>
      <c r="H28" s="209"/>
      <c r="I28" s="209"/>
      <c r="J28" s="209"/>
      <c r="K28" s="209" t="s">
        <v>64</v>
      </c>
      <c r="L28" s="209"/>
      <c r="M28" s="209"/>
      <c r="N28" s="209"/>
      <c r="O28" s="209"/>
      <c r="P28" s="209" t="s">
        <v>65</v>
      </c>
      <c r="Q28" s="209"/>
      <c r="R28" s="209"/>
      <c r="S28" s="209"/>
      <c r="T28" s="209" t="s">
        <v>66</v>
      </c>
      <c r="U28" s="209"/>
      <c r="V28" s="209"/>
      <c r="W28" s="209"/>
      <c r="X28" s="209"/>
      <c r="Y28" s="209" t="s">
        <v>67</v>
      </c>
      <c r="Z28" s="209"/>
      <c r="AA28" s="209"/>
      <c r="AB28" s="209"/>
      <c r="AC28" s="209"/>
      <c r="AD28" s="209" t="s">
        <v>68</v>
      </c>
      <c r="AE28" s="209"/>
      <c r="AF28" s="209"/>
      <c r="AG28" s="209"/>
      <c r="AH28" s="209"/>
      <c r="AI28" s="16"/>
      <c r="AJ28" s="210" t="s">
        <v>69</v>
      </c>
      <c r="AK28" s="210"/>
      <c r="AL28" s="210"/>
      <c r="AM28" s="210"/>
      <c r="AN28" s="210"/>
      <c r="AO28" s="210"/>
      <c r="AP28" s="210"/>
      <c r="AQ28" s="209" t="s">
        <v>65</v>
      </c>
      <c r="AR28" s="209"/>
      <c r="AS28" s="209"/>
      <c r="AT28" s="209"/>
      <c r="AU28" s="209" t="s">
        <v>66</v>
      </c>
      <c r="AV28" s="209"/>
      <c r="AW28" s="209"/>
      <c r="AX28" s="209"/>
      <c r="AY28" s="209"/>
      <c r="AZ28" s="209" t="s">
        <v>67</v>
      </c>
      <c r="BA28" s="209"/>
      <c r="BB28" s="209"/>
      <c r="BC28" s="209"/>
      <c r="BD28" s="209"/>
      <c r="BE28" s="209" t="s">
        <v>68</v>
      </c>
      <c r="BF28" s="209"/>
      <c r="BG28" s="209"/>
      <c r="BH28" s="209"/>
      <c r="BI28" s="209"/>
      <c r="BJ28" s="72"/>
    </row>
    <row r="29" spans="2:62" s="7" customFormat="1" ht="13.5" thickTop="1">
      <c r="B29" s="59"/>
      <c r="C29" s="213" t="s">
        <v>70</v>
      </c>
      <c r="D29" s="213"/>
      <c r="E29" s="213"/>
      <c r="F29" s="213"/>
      <c r="G29" s="213"/>
      <c r="H29" s="213"/>
      <c r="I29" s="213"/>
      <c r="J29" s="213"/>
      <c r="K29" s="211" t="s">
        <v>71</v>
      </c>
      <c r="L29" s="211"/>
      <c r="M29" s="211"/>
      <c r="N29" s="211"/>
      <c r="O29" s="211"/>
      <c r="P29" s="212"/>
      <c r="Q29" s="212"/>
      <c r="R29" s="212"/>
      <c r="S29" s="212"/>
      <c r="T29" s="211">
        <v>13</v>
      </c>
      <c r="U29" s="211"/>
      <c r="V29" s="211"/>
      <c r="W29" s="211"/>
      <c r="X29" s="211"/>
      <c r="Y29" s="211" t="str">
        <f aca="true" t="shared" si="2" ref="Y29:Y39">IF(P29=0," ",T29*P29)</f>
        <v> </v>
      </c>
      <c r="Z29" s="211"/>
      <c r="AA29" s="211"/>
      <c r="AB29" s="211"/>
      <c r="AC29" s="211"/>
      <c r="AD29" s="211" t="str">
        <f aca="true" t="shared" si="3" ref="AD29:AD39">IF(P29=0," ",Y29*2.5)</f>
        <v> </v>
      </c>
      <c r="AE29" s="211"/>
      <c r="AF29" s="211"/>
      <c r="AG29" s="211"/>
      <c r="AH29" s="211"/>
      <c r="AI29" s="16"/>
      <c r="AJ29" s="213" t="s">
        <v>72</v>
      </c>
      <c r="AK29" s="213"/>
      <c r="AL29" s="213"/>
      <c r="AM29" s="213"/>
      <c r="AN29" s="213"/>
      <c r="AO29" s="213"/>
      <c r="AP29" s="213"/>
      <c r="AQ29" s="212"/>
      <c r="AR29" s="212"/>
      <c r="AS29" s="212"/>
      <c r="AT29" s="212"/>
      <c r="AU29" s="211">
        <v>250</v>
      </c>
      <c r="AV29" s="211"/>
      <c r="AW29" s="211"/>
      <c r="AX29" s="211"/>
      <c r="AY29" s="211"/>
      <c r="AZ29" s="211" t="str">
        <f>IF(AQ29=0," ",AU29*AQ29)</f>
        <v> </v>
      </c>
      <c r="BA29" s="211"/>
      <c r="BB29" s="211"/>
      <c r="BC29" s="211"/>
      <c r="BD29" s="211"/>
      <c r="BE29" s="211" t="str">
        <f>IF(AQ29=0," ",AZ29*2.5)</f>
        <v> </v>
      </c>
      <c r="BF29" s="211"/>
      <c r="BG29" s="211"/>
      <c r="BH29" s="211"/>
      <c r="BI29" s="211"/>
      <c r="BJ29" s="72"/>
    </row>
    <row r="30" spans="2:62" s="7" customFormat="1" ht="12.75">
      <c r="B30" s="59"/>
      <c r="C30" s="214" t="s">
        <v>73</v>
      </c>
      <c r="D30" s="214"/>
      <c r="E30" s="214"/>
      <c r="F30" s="214"/>
      <c r="G30" s="214"/>
      <c r="H30" s="214"/>
      <c r="I30" s="214"/>
      <c r="J30" s="214"/>
      <c r="K30" s="216" t="s">
        <v>74</v>
      </c>
      <c r="L30" s="216"/>
      <c r="M30" s="216"/>
      <c r="N30" s="216"/>
      <c r="O30" s="216"/>
      <c r="P30" s="215"/>
      <c r="Q30" s="215"/>
      <c r="R30" s="215"/>
      <c r="S30" s="215"/>
      <c r="T30" s="216">
        <v>8</v>
      </c>
      <c r="U30" s="216"/>
      <c r="V30" s="216"/>
      <c r="W30" s="216"/>
      <c r="X30" s="216"/>
      <c r="Y30" s="211" t="str">
        <f t="shared" si="2"/>
        <v> </v>
      </c>
      <c r="Z30" s="211"/>
      <c r="AA30" s="211"/>
      <c r="AB30" s="211"/>
      <c r="AC30" s="211"/>
      <c r="AD30" s="211" t="str">
        <f t="shared" si="3"/>
        <v> </v>
      </c>
      <c r="AE30" s="211"/>
      <c r="AF30" s="211"/>
      <c r="AG30" s="211"/>
      <c r="AH30" s="211"/>
      <c r="AI30" s="16"/>
      <c r="AJ30" s="214" t="s">
        <v>75</v>
      </c>
      <c r="AK30" s="214"/>
      <c r="AL30" s="214"/>
      <c r="AM30" s="214"/>
      <c r="AN30" s="214"/>
      <c r="AO30" s="214"/>
      <c r="AP30" s="214"/>
      <c r="AQ30" s="215"/>
      <c r="AR30" s="215"/>
      <c r="AS30" s="215"/>
      <c r="AT30" s="215"/>
      <c r="AU30" s="216">
        <v>250</v>
      </c>
      <c r="AV30" s="216"/>
      <c r="AW30" s="216"/>
      <c r="AX30" s="216"/>
      <c r="AY30" s="216"/>
      <c r="AZ30" s="211" t="str">
        <f>IF(AQ30=0," ",AU30*AQ30)</f>
        <v> </v>
      </c>
      <c r="BA30" s="211"/>
      <c r="BB30" s="211"/>
      <c r="BC30" s="211"/>
      <c r="BD30" s="211"/>
      <c r="BE30" s="211" t="str">
        <f>IF(AQ30=0," ",AZ30*2.5)</f>
        <v> </v>
      </c>
      <c r="BF30" s="211"/>
      <c r="BG30" s="211"/>
      <c r="BH30" s="211"/>
      <c r="BI30" s="211"/>
      <c r="BJ30" s="72"/>
    </row>
    <row r="31" spans="2:62" s="7" customFormat="1" ht="12.75">
      <c r="B31" s="59"/>
      <c r="C31" s="214" t="s">
        <v>76</v>
      </c>
      <c r="D31" s="214"/>
      <c r="E31" s="214"/>
      <c r="F31" s="214"/>
      <c r="G31" s="214"/>
      <c r="H31" s="214"/>
      <c r="I31" s="214"/>
      <c r="J31" s="214"/>
      <c r="K31" s="216" t="s">
        <v>74</v>
      </c>
      <c r="L31" s="216"/>
      <c r="M31" s="216"/>
      <c r="N31" s="216"/>
      <c r="O31" s="216"/>
      <c r="P31" s="215"/>
      <c r="Q31" s="215"/>
      <c r="R31" s="215"/>
      <c r="S31" s="215"/>
      <c r="T31" s="216">
        <v>10</v>
      </c>
      <c r="U31" s="216"/>
      <c r="V31" s="216"/>
      <c r="W31" s="216"/>
      <c r="X31" s="216"/>
      <c r="Y31" s="211" t="str">
        <f t="shared" si="2"/>
        <v> </v>
      </c>
      <c r="Z31" s="211"/>
      <c r="AA31" s="211"/>
      <c r="AB31" s="211"/>
      <c r="AC31" s="211"/>
      <c r="AD31" s="211" t="str">
        <f t="shared" si="3"/>
        <v> </v>
      </c>
      <c r="AE31" s="211"/>
      <c r="AF31" s="211"/>
      <c r="AG31" s="211"/>
      <c r="AH31" s="211"/>
      <c r="AI31" s="16"/>
      <c r="AJ31" s="214" t="s">
        <v>77</v>
      </c>
      <c r="AK31" s="214"/>
      <c r="AL31" s="214"/>
      <c r="AM31" s="214"/>
      <c r="AN31" s="214"/>
      <c r="AO31" s="214"/>
      <c r="AP31" s="214"/>
      <c r="AQ31" s="215"/>
      <c r="AR31" s="215"/>
      <c r="AS31" s="215"/>
      <c r="AT31" s="215"/>
      <c r="AU31" s="216">
        <v>250</v>
      </c>
      <c r="AV31" s="216"/>
      <c r="AW31" s="216"/>
      <c r="AX31" s="216"/>
      <c r="AY31" s="216"/>
      <c r="AZ31" s="211" t="str">
        <f>IF(AQ31=0," ",AU31*AQ31)</f>
        <v> </v>
      </c>
      <c r="BA31" s="211"/>
      <c r="BB31" s="211"/>
      <c r="BC31" s="211"/>
      <c r="BD31" s="211"/>
      <c r="BE31" s="211" t="str">
        <f>IF(AQ31=0," ",AZ31*2.5)</f>
        <v> </v>
      </c>
      <c r="BF31" s="211"/>
      <c r="BG31" s="211"/>
      <c r="BH31" s="211"/>
      <c r="BI31" s="211"/>
      <c r="BJ31" s="72"/>
    </row>
    <row r="32" spans="2:62" s="7" customFormat="1" ht="12.75" customHeight="1">
      <c r="B32" s="59"/>
      <c r="C32" s="217" t="s">
        <v>164</v>
      </c>
      <c r="D32" s="218"/>
      <c r="E32" s="218"/>
      <c r="F32" s="218"/>
      <c r="G32" s="218"/>
      <c r="H32" s="218"/>
      <c r="I32" s="218"/>
      <c r="J32" s="219"/>
      <c r="K32" s="216" t="s">
        <v>78</v>
      </c>
      <c r="L32" s="216"/>
      <c r="M32" s="216"/>
      <c r="N32" s="216"/>
      <c r="O32" s="216"/>
      <c r="P32" s="215"/>
      <c r="Q32" s="215"/>
      <c r="R32" s="215"/>
      <c r="S32" s="215"/>
      <c r="T32" s="216">
        <v>400</v>
      </c>
      <c r="U32" s="216"/>
      <c r="V32" s="216"/>
      <c r="W32" s="216"/>
      <c r="X32" s="216"/>
      <c r="Y32" s="211" t="str">
        <f t="shared" si="2"/>
        <v> </v>
      </c>
      <c r="Z32" s="211"/>
      <c r="AA32" s="211"/>
      <c r="AB32" s="211"/>
      <c r="AC32" s="211"/>
      <c r="AD32" s="211" t="str">
        <f t="shared" si="3"/>
        <v> </v>
      </c>
      <c r="AE32" s="211"/>
      <c r="AF32" s="211"/>
      <c r="AG32" s="211"/>
      <c r="AH32" s="211"/>
      <c r="AI32" s="16"/>
      <c r="AJ32" s="214" t="s">
        <v>79</v>
      </c>
      <c r="AK32" s="214"/>
      <c r="AL32" s="214"/>
      <c r="AM32" s="214"/>
      <c r="AN32" s="214"/>
      <c r="AO32" s="214"/>
      <c r="AP32" s="214"/>
      <c r="AQ32" s="215"/>
      <c r="AR32" s="215"/>
      <c r="AS32" s="215"/>
      <c r="AT32" s="215"/>
      <c r="AU32" s="216">
        <v>150</v>
      </c>
      <c r="AV32" s="216"/>
      <c r="AW32" s="216"/>
      <c r="AX32" s="216"/>
      <c r="AY32" s="216"/>
      <c r="AZ32" s="211" t="str">
        <f>IF(AQ32=0," ",AU32*AQ32)</f>
        <v> </v>
      </c>
      <c r="BA32" s="211"/>
      <c r="BB32" s="211"/>
      <c r="BC32" s="211"/>
      <c r="BD32" s="211"/>
      <c r="BE32" s="211" t="str">
        <f>IF(AQ32=0," ",AZ32*2.5)</f>
        <v> </v>
      </c>
      <c r="BF32" s="211"/>
      <c r="BG32" s="211"/>
      <c r="BH32" s="211"/>
      <c r="BI32" s="211"/>
      <c r="BJ32" s="72"/>
    </row>
    <row r="33" spans="2:62" s="7" customFormat="1" ht="12.75">
      <c r="B33" s="59"/>
      <c r="C33" s="220"/>
      <c r="D33" s="221"/>
      <c r="E33" s="221"/>
      <c r="F33" s="221"/>
      <c r="G33" s="221"/>
      <c r="H33" s="221"/>
      <c r="I33" s="221"/>
      <c r="J33" s="222"/>
      <c r="K33" s="216" t="s">
        <v>71</v>
      </c>
      <c r="L33" s="216"/>
      <c r="M33" s="216"/>
      <c r="N33" s="216"/>
      <c r="O33" s="216"/>
      <c r="P33" s="215"/>
      <c r="Q33" s="215"/>
      <c r="R33" s="215"/>
      <c r="S33" s="215"/>
      <c r="T33" s="216">
        <v>10</v>
      </c>
      <c r="U33" s="216"/>
      <c r="V33" s="216"/>
      <c r="W33" s="216"/>
      <c r="X33" s="216"/>
      <c r="Y33" s="211" t="str">
        <f t="shared" si="2"/>
        <v> </v>
      </c>
      <c r="Z33" s="211"/>
      <c r="AA33" s="211"/>
      <c r="AB33" s="211"/>
      <c r="AC33" s="211"/>
      <c r="AD33" s="211" t="str">
        <f t="shared" si="3"/>
        <v> </v>
      </c>
      <c r="AE33" s="211"/>
      <c r="AF33" s="211"/>
      <c r="AG33" s="211"/>
      <c r="AH33" s="211"/>
      <c r="AI33" s="16"/>
      <c r="AJ33" s="214" t="s">
        <v>80</v>
      </c>
      <c r="AK33" s="214"/>
      <c r="AL33" s="214"/>
      <c r="AM33" s="214"/>
      <c r="AN33" s="214"/>
      <c r="AO33" s="214"/>
      <c r="AP33" s="214"/>
      <c r="AQ33" s="215"/>
      <c r="AR33" s="215"/>
      <c r="AS33" s="215"/>
      <c r="AT33" s="215"/>
      <c r="AU33" s="216">
        <v>150</v>
      </c>
      <c r="AV33" s="216"/>
      <c r="AW33" s="216"/>
      <c r="AX33" s="216"/>
      <c r="AY33" s="216"/>
      <c r="AZ33" s="211" t="str">
        <f>IF(AQ33=0," ",AU33*AQ33)</f>
        <v> </v>
      </c>
      <c r="BA33" s="211"/>
      <c r="BB33" s="211"/>
      <c r="BC33" s="211"/>
      <c r="BD33" s="211"/>
      <c r="BE33" s="211" t="str">
        <f aca="true" t="shared" si="4" ref="BE33:BE39">IF(AQ33=0," ",AZ33*2.5)</f>
        <v> </v>
      </c>
      <c r="BF33" s="211"/>
      <c r="BG33" s="211"/>
      <c r="BH33" s="211"/>
      <c r="BI33" s="211"/>
      <c r="BJ33" s="72"/>
    </row>
    <row r="34" spans="2:62" s="7" customFormat="1" ht="12.75">
      <c r="B34" s="59"/>
      <c r="C34" s="237" t="s">
        <v>162</v>
      </c>
      <c r="D34" s="238"/>
      <c r="E34" s="238"/>
      <c r="F34" s="238"/>
      <c r="G34" s="238"/>
      <c r="H34" s="238"/>
      <c r="I34" s="238"/>
      <c r="J34" s="239"/>
      <c r="K34" s="236" t="s">
        <v>163</v>
      </c>
      <c r="L34" s="196"/>
      <c r="M34" s="196"/>
      <c r="N34" s="196"/>
      <c r="O34" s="197"/>
      <c r="P34" s="243"/>
      <c r="Q34" s="204"/>
      <c r="R34" s="204"/>
      <c r="S34" s="231"/>
      <c r="T34" s="236">
        <v>70</v>
      </c>
      <c r="U34" s="196"/>
      <c r="V34" s="196"/>
      <c r="W34" s="196"/>
      <c r="X34" s="197"/>
      <c r="Y34" s="211" t="str">
        <f t="shared" si="2"/>
        <v> </v>
      </c>
      <c r="Z34" s="211"/>
      <c r="AA34" s="211"/>
      <c r="AB34" s="211"/>
      <c r="AC34" s="211"/>
      <c r="AD34" s="211" t="str">
        <f t="shared" si="3"/>
        <v> </v>
      </c>
      <c r="AE34" s="211"/>
      <c r="AF34" s="211"/>
      <c r="AG34" s="211"/>
      <c r="AH34" s="211"/>
      <c r="AI34" s="16"/>
      <c r="AJ34" s="224"/>
      <c r="AK34" s="225"/>
      <c r="AL34" s="225"/>
      <c r="AM34" s="225"/>
      <c r="AN34" s="225"/>
      <c r="AO34" s="225"/>
      <c r="AP34" s="226"/>
      <c r="AQ34" s="215"/>
      <c r="AR34" s="215"/>
      <c r="AS34" s="215"/>
      <c r="AT34" s="215"/>
      <c r="AU34" s="215"/>
      <c r="AV34" s="215"/>
      <c r="AW34" s="215"/>
      <c r="AX34" s="215"/>
      <c r="AY34" s="215"/>
      <c r="AZ34" s="211" t="str">
        <f aca="true" t="shared" si="5" ref="AZ34:AZ39">IF(AQ34=0," ",AU34*AQ34)</f>
        <v> </v>
      </c>
      <c r="BA34" s="211"/>
      <c r="BB34" s="211"/>
      <c r="BC34" s="211"/>
      <c r="BD34" s="211"/>
      <c r="BE34" s="211" t="str">
        <f t="shared" si="4"/>
        <v> </v>
      </c>
      <c r="BF34" s="211"/>
      <c r="BG34" s="211"/>
      <c r="BH34" s="211"/>
      <c r="BI34" s="211"/>
      <c r="BJ34" s="72"/>
    </row>
    <row r="35" spans="2:62" s="7" customFormat="1" ht="12.75">
      <c r="B35" s="59"/>
      <c r="C35" s="240"/>
      <c r="D35" s="241"/>
      <c r="E35" s="241"/>
      <c r="F35" s="241"/>
      <c r="G35" s="241"/>
      <c r="H35" s="241"/>
      <c r="I35" s="241"/>
      <c r="J35" s="242"/>
      <c r="K35" s="236" t="s">
        <v>71</v>
      </c>
      <c r="L35" s="196"/>
      <c r="M35" s="196"/>
      <c r="N35" s="196"/>
      <c r="O35" s="197"/>
      <c r="P35" s="243"/>
      <c r="Q35" s="204"/>
      <c r="R35" s="204"/>
      <c r="S35" s="231"/>
      <c r="T35" s="236">
        <v>10</v>
      </c>
      <c r="U35" s="196"/>
      <c r="V35" s="196"/>
      <c r="W35" s="196"/>
      <c r="X35" s="197"/>
      <c r="Y35" s="211" t="str">
        <f t="shared" si="2"/>
        <v> </v>
      </c>
      <c r="Z35" s="211"/>
      <c r="AA35" s="211"/>
      <c r="AB35" s="211"/>
      <c r="AC35" s="211"/>
      <c r="AD35" s="211" t="str">
        <f t="shared" si="3"/>
        <v> </v>
      </c>
      <c r="AE35" s="211"/>
      <c r="AF35" s="211"/>
      <c r="AG35" s="211"/>
      <c r="AH35" s="211"/>
      <c r="AI35" s="16"/>
      <c r="AJ35" s="224"/>
      <c r="AK35" s="225"/>
      <c r="AL35" s="225"/>
      <c r="AM35" s="225"/>
      <c r="AN35" s="225"/>
      <c r="AO35" s="225"/>
      <c r="AP35" s="226"/>
      <c r="AQ35" s="215"/>
      <c r="AR35" s="215"/>
      <c r="AS35" s="215"/>
      <c r="AT35" s="215"/>
      <c r="AU35" s="215"/>
      <c r="AV35" s="215"/>
      <c r="AW35" s="215"/>
      <c r="AX35" s="215"/>
      <c r="AY35" s="215"/>
      <c r="AZ35" s="211" t="str">
        <f t="shared" si="5"/>
        <v> </v>
      </c>
      <c r="BA35" s="211"/>
      <c r="BB35" s="211"/>
      <c r="BC35" s="211"/>
      <c r="BD35" s="211"/>
      <c r="BE35" s="211" t="str">
        <f t="shared" si="4"/>
        <v> </v>
      </c>
      <c r="BF35" s="211"/>
      <c r="BG35" s="211"/>
      <c r="BH35" s="211"/>
      <c r="BI35" s="211"/>
      <c r="BJ35" s="72"/>
    </row>
    <row r="36" spans="2:62" s="7" customFormat="1" ht="12.75">
      <c r="B36" s="59"/>
      <c r="C36" s="244" t="s">
        <v>160</v>
      </c>
      <c r="D36" s="245"/>
      <c r="E36" s="245"/>
      <c r="F36" s="245"/>
      <c r="G36" s="245"/>
      <c r="H36" s="245"/>
      <c r="I36" s="245"/>
      <c r="J36" s="246"/>
      <c r="K36" s="197" t="s">
        <v>71</v>
      </c>
      <c r="L36" s="216"/>
      <c r="M36" s="216"/>
      <c r="N36" s="216"/>
      <c r="O36" s="216"/>
      <c r="P36" s="215"/>
      <c r="Q36" s="215"/>
      <c r="R36" s="215"/>
      <c r="S36" s="215"/>
      <c r="T36" s="216">
        <v>10</v>
      </c>
      <c r="U36" s="216"/>
      <c r="V36" s="216"/>
      <c r="W36" s="216"/>
      <c r="X36" s="216"/>
      <c r="Y36" s="211" t="str">
        <f t="shared" si="2"/>
        <v> </v>
      </c>
      <c r="Z36" s="211"/>
      <c r="AA36" s="211"/>
      <c r="AB36" s="211"/>
      <c r="AC36" s="211"/>
      <c r="AD36" s="211" t="str">
        <f t="shared" si="3"/>
        <v> </v>
      </c>
      <c r="AE36" s="211"/>
      <c r="AF36" s="211"/>
      <c r="AG36" s="211"/>
      <c r="AH36" s="211"/>
      <c r="AI36" s="16"/>
      <c r="AJ36" s="223"/>
      <c r="AK36" s="223"/>
      <c r="AL36" s="223"/>
      <c r="AM36" s="223"/>
      <c r="AN36" s="223"/>
      <c r="AO36" s="223"/>
      <c r="AP36" s="223"/>
      <c r="AQ36" s="215"/>
      <c r="AR36" s="215"/>
      <c r="AS36" s="215"/>
      <c r="AT36" s="215"/>
      <c r="AU36" s="215"/>
      <c r="AV36" s="215"/>
      <c r="AW36" s="215"/>
      <c r="AX36" s="215"/>
      <c r="AY36" s="215"/>
      <c r="AZ36" s="211" t="str">
        <f t="shared" si="5"/>
        <v> </v>
      </c>
      <c r="BA36" s="211"/>
      <c r="BB36" s="211"/>
      <c r="BC36" s="211"/>
      <c r="BD36" s="211"/>
      <c r="BE36" s="211" t="str">
        <f t="shared" si="4"/>
        <v> </v>
      </c>
      <c r="BF36" s="211"/>
      <c r="BG36" s="211"/>
      <c r="BH36" s="211"/>
      <c r="BI36" s="211"/>
      <c r="BJ36" s="72"/>
    </row>
    <row r="37" spans="2:62" s="7" customFormat="1" ht="12.75">
      <c r="B37" s="59"/>
      <c r="C37" s="247"/>
      <c r="D37" s="248"/>
      <c r="E37" s="248"/>
      <c r="F37" s="248"/>
      <c r="G37" s="248"/>
      <c r="H37" s="248"/>
      <c r="I37" s="248"/>
      <c r="J37" s="249"/>
      <c r="K37" s="197" t="s">
        <v>161</v>
      </c>
      <c r="L37" s="216"/>
      <c r="M37" s="216"/>
      <c r="N37" s="216"/>
      <c r="O37" s="216"/>
      <c r="P37" s="215"/>
      <c r="Q37" s="215"/>
      <c r="R37" s="215"/>
      <c r="S37" s="215"/>
      <c r="T37" s="216">
        <v>2</v>
      </c>
      <c r="U37" s="216"/>
      <c r="V37" s="216"/>
      <c r="W37" s="216"/>
      <c r="X37" s="216"/>
      <c r="Y37" s="211" t="str">
        <f t="shared" si="2"/>
        <v> </v>
      </c>
      <c r="Z37" s="211"/>
      <c r="AA37" s="211"/>
      <c r="AB37" s="211"/>
      <c r="AC37" s="211"/>
      <c r="AD37" s="211" t="str">
        <f t="shared" si="3"/>
        <v> </v>
      </c>
      <c r="AE37" s="211"/>
      <c r="AF37" s="211"/>
      <c r="AG37" s="211"/>
      <c r="AH37" s="211"/>
      <c r="AI37" s="16"/>
      <c r="AJ37" s="223"/>
      <c r="AK37" s="223"/>
      <c r="AL37" s="223"/>
      <c r="AM37" s="223"/>
      <c r="AN37" s="223"/>
      <c r="AO37" s="223"/>
      <c r="AP37" s="223"/>
      <c r="AQ37" s="215"/>
      <c r="AR37" s="215"/>
      <c r="AS37" s="215"/>
      <c r="AT37" s="215"/>
      <c r="AU37" s="215"/>
      <c r="AV37" s="215"/>
      <c r="AW37" s="215"/>
      <c r="AX37" s="215"/>
      <c r="AY37" s="215"/>
      <c r="AZ37" s="211" t="str">
        <f t="shared" si="5"/>
        <v> </v>
      </c>
      <c r="BA37" s="211"/>
      <c r="BB37" s="211"/>
      <c r="BC37" s="211"/>
      <c r="BD37" s="211"/>
      <c r="BE37" s="211" t="str">
        <f t="shared" si="4"/>
        <v> </v>
      </c>
      <c r="BF37" s="211"/>
      <c r="BG37" s="211"/>
      <c r="BH37" s="211"/>
      <c r="BI37" s="211"/>
      <c r="BJ37" s="72"/>
    </row>
    <row r="38" spans="2:62" s="7" customFormat="1" ht="12.75">
      <c r="B38" s="59"/>
      <c r="C38" s="250"/>
      <c r="D38" s="251"/>
      <c r="E38" s="251"/>
      <c r="F38" s="251"/>
      <c r="G38" s="251"/>
      <c r="H38" s="251"/>
      <c r="I38" s="251"/>
      <c r="J38" s="252"/>
      <c r="K38" s="231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32" t="str">
        <f t="shared" si="2"/>
        <v> </v>
      </c>
      <c r="Z38" s="232"/>
      <c r="AA38" s="232"/>
      <c r="AB38" s="232"/>
      <c r="AC38" s="232"/>
      <c r="AD38" s="232" t="str">
        <f t="shared" si="3"/>
        <v> </v>
      </c>
      <c r="AE38" s="232"/>
      <c r="AF38" s="232"/>
      <c r="AG38" s="232"/>
      <c r="AH38" s="232"/>
      <c r="AI38" s="16"/>
      <c r="AJ38" s="223"/>
      <c r="AK38" s="223"/>
      <c r="AL38" s="223"/>
      <c r="AM38" s="223"/>
      <c r="AN38" s="223"/>
      <c r="AO38" s="223"/>
      <c r="AP38" s="223"/>
      <c r="AQ38" s="215"/>
      <c r="AR38" s="215"/>
      <c r="AS38" s="215"/>
      <c r="AT38" s="215"/>
      <c r="AU38" s="215"/>
      <c r="AV38" s="215"/>
      <c r="AW38" s="215"/>
      <c r="AX38" s="215"/>
      <c r="AY38" s="215"/>
      <c r="AZ38" s="211" t="str">
        <f t="shared" si="5"/>
        <v> </v>
      </c>
      <c r="BA38" s="211"/>
      <c r="BB38" s="211"/>
      <c r="BC38" s="211"/>
      <c r="BD38" s="211"/>
      <c r="BE38" s="211" t="str">
        <f t="shared" si="4"/>
        <v> </v>
      </c>
      <c r="BF38" s="211"/>
      <c r="BG38" s="211"/>
      <c r="BH38" s="211"/>
      <c r="BI38" s="211"/>
      <c r="BJ38" s="72"/>
    </row>
    <row r="39" spans="2:62" s="7" customFormat="1" ht="12.75">
      <c r="B39" s="59"/>
      <c r="C39" s="253"/>
      <c r="D39" s="254"/>
      <c r="E39" s="254"/>
      <c r="F39" s="254"/>
      <c r="G39" s="254"/>
      <c r="H39" s="254"/>
      <c r="I39" s="254"/>
      <c r="J39" s="255"/>
      <c r="K39" s="231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32" t="str">
        <f t="shared" si="2"/>
        <v> </v>
      </c>
      <c r="Z39" s="232"/>
      <c r="AA39" s="232"/>
      <c r="AB39" s="232"/>
      <c r="AC39" s="232"/>
      <c r="AD39" s="232" t="str">
        <f t="shared" si="3"/>
        <v> </v>
      </c>
      <c r="AE39" s="232"/>
      <c r="AF39" s="232"/>
      <c r="AG39" s="232"/>
      <c r="AH39" s="232"/>
      <c r="AI39" s="16"/>
      <c r="AJ39" s="223"/>
      <c r="AK39" s="223"/>
      <c r="AL39" s="223"/>
      <c r="AM39" s="223"/>
      <c r="AN39" s="223"/>
      <c r="AO39" s="223"/>
      <c r="AP39" s="223"/>
      <c r="AQ39" s="215"/>
      <c r="AR39" s="215"/>
      <c r="AS39" s="215"/>
      <c r="AT39" s="215"/>
      <c r="AU39" s="215"/>
      <c r="AV39" s="215"/>
      <c r="AW39" s="215"/>
      <c r="AX39" s="215"/>
      <c r="AY39" s="215"/>
      <c r="AZ39" s="211" t="str">
        <f t="shared" si="5"/>
        <v> </v>
      </c>
      <c r="BA39" s="211"/>
      <c r="BB39" s="211"/>
      <c r="BC39" s="211"/>
      <c r="BD39" s="211"/>
      <c r="BE39" s="211" t="str">
        <f t="shared" si="4"/>
        <v> </v>
      </c>
      <c r="BF39" s="211"/>
      <c r="BG39" s="211"/>
      <c r="BH39" s="211"/>
      <c r="BI39" s="211"/>
      <c r="BJ39" s="72"/>
    </row>
    <row r="40" spans="2:62" s="7" customFormat="1" ht="3" customHeight="1" thickBot="1">
      <c r="B40" s="59"/>
      <c r="C40" s="10"/>
      <c r="D40" s="10"/>
      <c r="E40" s="10"/>
      <c r="F40" s="10"/>
      <c r="G40" s="10"/>
      <c r="H40" s="10"/>
      <c r="I40" s="10"/>
      <c r="J40" s="16"/>
      <c r="K40" s="10"/>
      <c r="L40" s="5"/>
      <c r="M40" s="5"/>
      <c r="N40" s="5"/>
      <c r="O40" s="5"/>
      <c r="P40" s="16"/>
      <c r="Q40" s="16"/>
      <c r="R40" s="16"/>
      <c r="S40" s="16"/>
      <c r="T40" s="16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4"/>
      <c r="AF40" s="4"/>
      <c r="AG40" s="10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72"/>
    </row>
    <row r="41" spans="2:62" s="7" customFormat="1" ht="13.5" thickBot="1">
      <c r="B41" s="59"/>
      <c r="C41" s="10"/>
      <c r="D41" s="10"/>
      <c r="E41" s="10"/>
      <c r="F41" s="10"/>
      <c r="G41" s="10"/>
      <c r="H41" s="16"/>
      <c r="I41" s="16"/>
      <c r="J41" s="16"/>
      <c r="K41" s="208" t="s">
        <v>81</v>
      </c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30"/>
      <c r="Y41" s="227" t="str">
        <f>IF(SUM(Y29:AC39)=0," ",(SUM(Y29:AC39)))</f>
        <v> </v>
      </c>
      <c r="Z41" s="228"/>
      <c r="AA41" s="228"/>
      <c r="AB41" s="228"/>
      <c r="AC41" s="228"/>
      <c r="AD41" s="227" t="str">
        <f>IF(SUM(AD29:AH39)=0," ",(SUM(AD29:AH39)))</f>
        <v> </v>
      </c>
      <c r="AE41" s="228"/>
      <c r="AF41" s="228"/>
      <c r="AG41" s="228"/>
      <c r="AH41" s="229"/>
      <c r="AI41" s="16"/>
      <c r="AJ41" s="16"/>
      <c r="AK41" s="16"/>
      <c r="AL41" s="208" t="s">
        <v>82</v>
      </c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30"/>
      <c r="AZ41" s="227" t="str">
        <f>IF(SUM(AZ29:BD39)=0," ",(SUM(AZ29:BD39)))</f>
        <v> </v>
      </c>
      <c r="BA41" s="228"/>
      <c r="BB41" s="228"/>
      <c r="BC41" s="228"/>
      <c r="BD41" s="228"/>
      <c r="BE41" s="227" t="str">
        <f>IF(SUM(BE29:BI39)=0," ",(SUM(BE29:BI39)))</f>
        <v> </v>
      </c>
      <c r="BF41" s="228"/>
      <c r="BG41" s="228"/>
      <c r="BH41" s="228"/>
      <c r="BI41" s="229"/>
      <c r="BJ41" s="72"/>
    </row>
    <row r="42" spans="2:63" s="7" customFormat="1" ht="13.5" customHeight="1">
      <c r="B42" s="5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72"/>
      <c r="BK42" s="23"/>
    </row>
    <row r="43" spans="2:62" s="7" customFormat="1" ht="6" customHeight="1" thickBot="1">
      <c r="B43" s="59"/>
      <c r="C43" s="1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72"/>
    </row>
    <row r="44" spans="2:62" ht="3" customHeight="1" thickTop="1">
      <c r="B44" s="67"/>
      <c r="C44" s="122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1"/>
      <c r="AF44" s="261"/>
      <c r="AG44" s="261"/>
      <c r="AH44" s="261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59"/>
      <c r="BD44" s="259"/>
      <c r="BE44" s="259"/>
      <c r="BF44" s="259"/>
      <c r="BG44" s="259"/>
      <c r="BH44" s="259"/>
      <c r="BI44" s="123"/>
      <c r="BJ44" s="105"/>
    </row>
    <row r="45" spans="2:62" ht="13.5" customHeight="1">
      <c r="B45" s="67"/>
      <c r="C45" s="188" t="s">
        <v>151</v>
      </c>
      <c r="D45" s="189"/>
      <c r="E45" s="189"/>
      <c r="F45" s="189"/>
      <c r="G45" s="189"/>
      <c r="H45" s="189"/>
      <c r="I45" s="189"/>
      <c r="J45" s="189"/>
      <c r="K45" s="189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5"/>
      <c r="BJ45" s="105"/>
    </row>
    <row r="46" spans="2:62" ht="13.5" customHeight="1">
      <c r="B46" s="67"/>
      <c r="C46" s="126"/>
      <c r="D46" s="181" t="s">
        <v>83</v>
      </c>
      <c r="E46" s="181"/>
      <c r="F46" s="181"/>
      <c r="G46" s="181"/>
      <c r="H46" s="181"/>
      <c r="I46" s="181"/>
      <c r="J46" s="181"/>
      <c r="K46" s="257" t="s">
        <v>84</v>
      </c>
      <c r="L46" s="257"/>
      <c r="M46" s="257"/>
      <c r="N46" s="257"/>
      <c r="O46" s="257"/>
      <c r="P46" s="257"/>
      <c r="Q46" s="257"/>
      <c r="R46" s="257"/>
      <c r="S46" s="257"/>
      <c r="T46" s="257"/>
      <c r="U46" s="124"/>
      <c r="V46" s="181" t="s">
        <v>158</v>
      </c>
      <c r="W46" s="181"/>
      <c r="X46" s="181"/>
      <c r="Y46" s="181"/>
      <c r="Z46" s="181"/>
      <c r="AA46" s="181"/>
      <c r="AB46" s="181"/>
      <c r="AC46" s="257" t="s">
        <v>84</v>
      </c>
      <c r="AD46" s="257"/>
      <c r="AE46" s="257"/>
      <c r="AF46" s="257"/>
      <c r="AG46" s="257"/>
      <c r="AH46" s="257"/>
      <c r="AI46" s="257"/>
      <c r="AJ46" s="257"/>
      <c r="AK46" s="257"/>
      <c r="AL46" s="257"/>
      <c r="AM46" s="124"/>
      <c r="AN46" s="181" t="s">
        <v>85</v>
      </c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257" t="s">
        <v>86</v>
      </c>
      <c r="AZ46" s="257"/>
      <c r="BA46" s="257"/>
      <c r="BB46" s="257"/>
      <c r="BC46" s="257"/>
      <c r="BD46" s="257"/>
      <c r="BE46" s="257"/>
      <c r="BF46" s="257"/>
      <c r="BG46" s="257"/>
      <c r="BH46" s="124"/>
      <c r="BI46" s="125"/>
      <c r="BJ46" s="105"/>
    </row>
    <row r="47" spans="2:62" ht="14.25" customHeight="1">
      <c r="B47" s="67"/>
      <c r="C47" s="127"/>
      <c r="D47" s="120"/>
      <c r="E47" s="179" t="s">
        <v>245</v>
      </c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262" t="str">
        <f>IF('Page 1'!BB57=0," ",('Page 1'!BB57*4.5*7.48)/(1000*12))</f>
        <v> </v>
      </c>
      <c r="S47" s="262"/>
      <c r="T47" s="262"/>
      <c r="U47" s="262"/>
      <c r="V47" s="141" t="s">
        <v>47</v>
      </c>
      <c r="W47" s="139" t="s">
        <v>246</v>
      </c>
      <c r="X47" s="120"/>
      <c r="Y47" s="120"/>
      <c r="Z47" s="120"/>
      <c r="AA47" s="120"/>
      <c r="AB47" s="120"/>
      <c r="AC47" s="120"/>
      <c r="AD47" s="140"/>
      <c r="AE47" s="140" t="s">
        <v>48</v>
      </c>
      <c r="AF47" s="203" t="s">
        <v>247</v>
      </c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181"/>
      <c r="AS47" s="181"/>
      <c r="AT47" s="181"/>
      <c r="AU47" s="181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125"/>
      <c r="BJ47" s="105"/>
    </row>
    <row r="48" spans="2:62" ht="6" customHeight="1">
      <c r="B48" s="67"/>
      <c r="C48" s="127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4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4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9"/>
      <c r="BI48" s="125"/>
      <c r="BJ48" s="105"/>
    </row>
    <row r="49" spans="2:62" ht="13.5" customHeight="1">
      <c r="B49" s="67"/>
      <c r="C49" s="127"/>
      <c r="D49" s="189" t="s">
        <v>178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28"/>
      <c r="O49" s="128"/>
      <c r="P49" s="128"/>
      <c r="Q49" s="128"/>
      <c r="R49" s="128"/>
      <c r="S49" s="128"/>
      <c r="T49" s="128"/>
      <c r="U49" s="124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4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9"/>
      <c r="BI49" s="125"/>
      <c r="BJ49" s="105"/>
    </row>
    <row r="50" spans="2:62" ht="13.5" customHeight="1">
      <c r="B50" s="67"/>
      <c r="C50" s="127"/>
      <c r="D50" s="181" t="s">
        <v>172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4" t="s">
        <v>238</v>
      </c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28"/>
      <c r="AG50" s="181" t="s">
        <v>175</v>
      </c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4" t="s">
        <v>238</v>
      </c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30"/>
      <c r="BJ50" s="105"/>
    </row>
    <row r="51" spans="2:62" ht="13.5" customHeight="1">
      <c r="B51" s="67"/>
      <c r="C51" s="127"/>
      <c r="D51" s="181" t="s">
        <v>173</v>
      </c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258" t="s">
        <v>238</v>
      </c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128"/>
      <c r="AG51" s="181" t="s">
        <v>174</v>
      </c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4" t="s">
        <v>238</v>
      </c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30"/>
      <c r="BJ51" s="105"/>
    </row>
    <row r="52" spans="2:62" ht="13.5" customHeight="1">
      <c r="B52" s="67"/>
      <c r="C52" s="127"/>
      <c r="D52" s="181" t="s">
        <v>176</v>
      </c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258" t="str">
        <f>IF(AND(P51=" ",P50=" ")," ",IF(P50=" ",P51,IF(P51=" "," ",IF(P51-P50&lt;0,0,P51-P50))))</f>
        <v> </v>
      </c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128"/>
      <c r="AG52" s="181" t="s">
        <v>177</v>
      </c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4" t="str">
        <f>IF(AND(AS51=" ",AS50=" ")," ",IF(AS50=" ",AS51,IF(AS51=" "," ",IF(AS51-AS50&lt;0,0,AS51-AS50))))</f>
        <v> </v>
      </c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30"/>
      <c r="BJ52" s="105"/>
    </row>
    <row r="53" spans="2:62" ht="6" customHeight="1">
      <c r="B53" s="67"/>
      <c r="C53" s="127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4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4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9"/>
      <c r="BI53" s="125"/>
      <c r="BJ53" s="105"/>
    </row>
    <row r="54" spans="2:62" ht="13.5" customHeight="1">
      <c r="B54" s="67"/>
      <c r="C54" s="127"/>
      <c r="D54" s="181" t="s">
        <v>179</v>
      </c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92" t="str">
        <f>IF(AND(P52=" ",AS52=" ")," ",IF(P52=" ",AS52,IF(AS52=" ",P52,P52+AS52)))</f>
        <v> </v>
      </c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25"/>
      <c r="BJ54" s="105"/>
    </row>
    <row r="55" spans="2:62" ht="6" customHeight="1">
      <c r="B55" s="67"/>
      <c r="C55" s="127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25"/>
      <c r="BJ55" s="105"/>
    </row>
    <row r="56" spans="2:62" ht="9.75" customHeight="1">
      <c r="B56" s="67"/>
      <c r="C56" s="127"/>
      <c r="D56" s="190" t="s">
        <v>212</v>
      </c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25"/>
      <c r="BJ56" s="105"/>
    </row>
    <row r="57" spans="2:62" ht="9.75" customHeight="1">
      <c r="B57" s="67"/>
      <c r="C57" s="127"/>
      <c r="D57" s="185" t="s">
        <v>228</v>
      </c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25"/>
      <c r="BJ57" s="105"/>
    </row>
    <row r="58" spans="2:62" ht="9.75" customHeight="1">
      <c r="B58" s="67"/>
      <c r="C58" s="127"/>
      <c r="D58" s="185" t="s">
        <v>229</v>
      </c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25"/>
      <c r="BJ58" s="105"/>
    </row>
    <row r="59" spans="2:62" ht="9.75" customHeight="1">
      <c r="B59" s="67"/>
      <c r="C59" s="127"/>
      <c r="D59" s="132" t="s">
        <v>230</v>
      </c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25"/>
      <c r="BJ59" s="105"/>
    </row>
    <row r="60" spans="2:62" ht="6" customHeight="1">
      <c r="B60" s="67"/>
      <c r="C60" s="127"/>
      <c r="D60" s="128"/>
      <c r="E60" s="128"/>
      <c r="F60" s="128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24"/>
      <c r="BG60" s="124"/>
      <c r="BH60" s="124"/>
      <c r="BI60" s="125"/>
      <c r="BJ60" s="105"/>
    </row>
    <row r="61" spans="2:62" ht="13.5" customHeight="1">
      <c r="B61" s="67"/>
      <c r="C61" s="133"/>
      <c r="D61" s="183" t="s">
        <v>39</v>
      </c>
      <c r="E61" s="183"/>
      <c r="F61" s="183"/>
      <c r="G61" s="183"/>
      <c r="H61" s="183"/>
      <c r="I61" s="183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25"/>
      <c r="BJ61" s="105"/>
    </row>
    <row r="62" spans="2:62" ht="13.5" customHeight="1">
      <c r="B62" s="67"/>
      <c r="C62" s="133"/>
      <c r="D62" s="128"/>
      <c r="E62" s="128"/>
      <c r="F62" s="128"/>
      <c r="G62" s="128"/>
      <c r="H62" s="128"/>
      <c r="I62" s="128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87" t="s">
        <v>203</v>
      </c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25"/>
      <c r="BJ62" s="105"/>
    </row>
    <row r="63" spans="2:62" ht="3" customHeight="1" thickBot="1">
      <c r="B63" s="67"/>
      <c r="C63" s="134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6"/>
      <c r="AF63" s="136"/>
      <c r="AG63" s="136"/>
      <c r="AH63" s="136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7"/>
      <c r="BD63" s="137"/>
      <c r="BE63" s="137"/>
      <c r="BF63" s="137"/>
      <c r="BG63" s="137"/>
      <c r="BH63" s="129"/>
      <c r="BI63" s="138"/>
      <c r="BJ63" s="105"/>
    </row>
    <row r="64" spans="2:62" ht="6" customHeight="1" thickTop="1">
      <c r="B64" s="3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9"/>
      <c r="BI64" s="89"/>
      <c r="BJ64" s="37"/>
    </row>
    <row r="65" spans="2:62" s="2" customFormat="1" ht="12" customHeight="1">
      <c r="B65" s="58"/>
      <c r="C65" s="71" t="s">
        <v>169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68"/>
      <c r="AF65" s="68"/>
      <c r="AG65" s="68"/>
      <c r="AH65" s="68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9"/>
      <c r="BD65" s="69"/>
      <c r="BE65" s="174">
        <v>40817</v>
      </c>
      <c r="BF65" s="174"/>
      <c r="BG65" s="174"/>
      <c r="BH65" s="174"/>
      <c r="BI65" s="11"/>
      <c r="BJ65" s="38"/>
    </row>
    <row r="66" spans="2:62" ht="3" customHeight="1" thickBot="1">
      <c r="B66" s="66"/>
      <c r="C66" s="41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1"/>
      <c r="BD66" s="70"/>
      <c r="BE66" s="41"/>
      <c r="BF66" s="41"/>
      <c r="BG66" s="41"/>
      <c r="BH66" s="41"/>
      <c r="BI66" s="41"/>
      <c r="BJ66" s="42"/>
    </row>
    <row r="68" spans="1:61" ht="13.5">
      <c r="A68" s="2"/>
      <c r="B68" s="2"/>
      <c r="C68" s="2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2"/>
    </row>
    <row r="69" spans="1:61" ht="13.5">
      <c r="A69" s="2"/>
      <c r="B69" s="16"/>
      <c r="C69" s="2"/>
      <c r="D69" s="16"/>
      <c r="E69" s="93"/>
      <c r="F69" s="1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6"/>
      <c r="BG69" s="16"/>
      <c r="BH69" s="16"/>
      <c r="BI69" s="2"/>
    </row>
    <row r="70" spans="1:61" ht="12.75">
      <c r="A70" s="2"/>
      <c r="B70" s="16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1:61" ht="12.75">
      <c r="A71" s="2"/>
      <c r="B71" s="1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1:61" ht="12.75">
      <c r="A72" s="2"/>
      <c r="B72" s="1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1:61" ht="12.75">
      <c r="A73" s="2"/>
      <c r="B73" s="1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t="12.75">
      <c r="A74" s="2"/>
      <c r="B74" s="1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t="12.75">
      <c r="A75" s="2"/>
      <c r="B75" s="1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t="12.75">
      <c r="A76" s="2"/>
      <c r="B76" s="1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1:61" ht="12.75">
      <c r="A77" s="2"/>
      <c r="B77" s="1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1:61" ht="12.75">
      <c r="A78" s="2"/>
      <c r="B78" s="1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1:61" ht="12.75">
      <c r="A79" s="2"/>
      <c r="B79" s="1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1:61" ht="12.75">
      <c r="A80" s="2"/>
      <c r="B80" s="1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1:61" ht="12.75">
      <c r="A81" s="2"/>
      <c r="B81" s="1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:61" ht="12.75">
      <c r="A82" s="2"/>
      <c r="B82" s="1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:61" ht="12.75">
      <c r="A83" s="2"/>
      <c r="B83" s="1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:61" ht="12.75">
      <c r="A84" s="2"/>
      <c r="B84" s="1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:61" ht="12.75">
      <c r="A85" s="2"/>
      <c r="B85" s="1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:61" ht="12.75">
      <c r="A86" s="2"/>
      <c r="B86" s="1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:61" ht="12.75">
      <c r="A87" s="2"/>
      <c r="B87" s="1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1:61" ht="12.75">
      <c r="A88" s="2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2"/>
      <c r="BH88" s="2"/>
      <c r="BI88" s="2"/>
    </row>
    <row r="89" spans="1:6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</sheetData>
  <sheetProtection/>
  <protectedRanges>
    <protectedRange sqref="M4:P16 R16 W22 BB22 AR4:AU13 AW12:AW13" name="Meter Sizing"/>
    <protectedRange sqref="C38 K38:X39 P29:S37 AJ34:AY39 AQ29:AT33" name="Wastewater"/>
  </protectedRanges>
  <mergeCells count="297">
    <mergeCell ref="E15:L15"/>
    <mergeCell ref="R15:U15"/>
    <mergeCell ref="W15:AA15"/>
    <mergeCell ref="M15:P15"/>
    <mergeCell ref="D58:BH58"/>
    <mergeCell ref="AE44:AH44"/>
    <mergeCell ref="R47:U47"/>
    <mergeCell ref="AI44:AR44"/>
    <mergeCell ref="AS44:BB44"/>
    <mergeCell ref="AN46:AX46"/>
    <mergeCell ref="AY46:BG46"/>
    <mergeCell ref="BG44:BH44"/>
    <mergeCell ref="BC44:BF44"/>
    <mergeCell ref="D46:J46"/>
    <mergeCell ref="V46:AB46"/>
    <mergeCell ref="D44:J44"/>
    <mergeCell ref="K44:Q44"/>
    <mergeCell ref="R44:AD44"/>
    <mergeCell ref="AV47:BH47"/>
    <mergeCell ref="AG52:AR52"/>
    <mergeCell ref="K46:T46"/>
    <mergeCell ref="AC46:AL46"/>
    <mergeCell ref="P51:AE51"/>
    <mergeCell ref="P52:AE52"/>
    <mergeCell ref="D49:M49"/>
    <mergeCell ref="P50:AE50"/>
    <mergeCell ref="AR47:AU47"/>
    <mergeCell ref="D51:O51"/>
    <mergeCell ref="C36:J37"/>
    <mergeCell ref="P37:S37"/>
    <mergeCell ref="K36:O36"/>
    <mergeCell ref="P36:S36"/>
    <mergeCell ref="AD39:AH39"/>
    <mergeCell ref="T37:X37"/>
    <mergeCell ref="AD37:AH37"/>
    <mergeCell ref="C38:J39"/>
    <mergeCell ref="K38:O38"/>
    <mergeCell ref="P38:S38"/>
    <mergeCell ref="P34:S34"/>
    <mergeCell ref="K35:O35"/>
    <mergeCell ref="P35:S35"/>
    <mergeCell ref="AQ35:AT35"/>
    <mergeCell ref="Y35:AC35"/>
    <mergeCell ref="AJ35:AP35"/>
    <mergeCell ref="AQ34:AT34"/>
    <mergeCell ref="AU35:AY35"/>
    <mergeCell ref="B1:BJ1"/>
    <mergeCell ref="B26:BJ26"/>
    <mergeCell ref="T35:X35"/>
    <mergeCell ref="T34:X34"/>
    <mergeCell ref="Y34:AC34"/>
    <mergeCell ref="AD34:AH34"/>
    <mergeCell ref="AD35:AH35"/>
    <mergeCell ref="C34:J35"/>
    <mergeCell ref="K34:O34"/>
    <mergeCell ref="T38:X38"/>
    <mergeCell ref="K39:O39"/>
    <mergeCell ref="P39:S39"/>
    <mergeCell ref="T39:X39"/>
    <mergeCell ref="Y39:AC39"/>
    <mergeCell ref="AJ38:AP38"/>
    <mergeCell ref="AJ39:AP39"/>
    <mergeCell ref="Y38:AC38"/>
    <mergeCell ref="AD38:AH38"/>
    <mergeCell ref="AQ38:AT38"/>
    <mergeCell ref="AU38:AY38"/>
    <mergeCell ref="AZ38:BD38"/>
    <mergeCell ref="BE38:BI38"/>
    <mergeCell ref="AQ39:AT39"/>
    <mergeCell ref="AU39:AY39"/>
    <mergeCell ref="AZ39:BD39"/>
    <mergeCell ref="BE39:BI39"/>
    <mergeCell ref="AZ41:BD41"/>
    <mergeCell ref="BE41:BI41"/>
    <mergeCell ref="Y37:AC37"/>
    <mergeCell ref="K41:X41"/>
    <mergeCell ref="Y41:AC41"/>
    <mergeCell ref="AD41:AH41"/>
    <mergeCell ref="AL41:AY41"/>
    <mergeCell ref="AZ37:BD37"/>
    <mergeCell ref="BE37:BI37"/>
    <mergeCell ref="K37:O37"/>
    <mergeCell ref="AJ37:AP37"/>
    <mergeCell ref="AQ37:AT37"/>
    <mergeCell ref="AU37:AY37"/>
    <mergeCell ref="AQ36:AT36"/>
    <mergeCell ref="AU36:AY36"/>
    <mergeCell ref="BE36:BI36"/>
    <mergeCell ref="AZ36:BD36"/>
    <mergeCell ref="AZ35:BD35"/>
    <mergeCell ref="AZ34:BD34"/>
    <mergeCell ref="BE34:BI34"/>
    <mergeCell ref="BE35:BI35"/>
    <mergeCell ref="T36:X36"/>
    <mergeCell ref="Y36:AC36"/>
    <mergeCell ref="AD36:AH36"/>
    <mergeCell ref="AJ36:AP36"/>
    <mergeCell ref="AJ34:AP34"/>
    <mergeCell ref="AU34:AY34"/>
    <mergeCell ref="BE32:BI32"/>
    <mergeCell ref="AU32:AY32"/>
    <mergeCell ref="AZ32:BD32"/>
    <mergeCell ref="AJ32:AP32"/>
    <mergeCell ref="AQ32:AT32"/>
    <mergeCell ref="AU33:AY33"/>
    <mergeCell ref="AZ33:BD33"/>
    <mergeCell ref="BE33:BI33"/>
    <mergeCell ref="AD33:AH33"/>
    <mergeCell ref="AJ33:AP33"/>
    <mergeCell ref="AQ33:AT33"/>
    <mergeCell ref="Y32:AC32"/>
    <mergeCell ref="AD32:AH32"/>
    <mergeCell ref="Y33:AC33"/>
    <mergeCell ref="C32:J33"/>
    <mergeCell ref="K32:O32"/>
    <mergeCell ref="P32:S32"/>
    <mergeCell ref="T32:X32"/>
    <mergeCell ref="K33:O33"/>
    <mergeCell ref="P33:S33"/>
    <mergeCell ref="T33:X33"/>
    <mergeCell ref="AU31:AY31"/>
    <mergeCell ref="AZ31:BD31"/>
    <mergeCell ref="BE31:BI31"/>
    <mergeCell ref="AU30:AY30"/>
    <mergeCell ref="AZ30:BD30"/>
    <mergeCell ref="BE30:BI30"/>
    <mergeCell ref="K31:O31"/>
    <mergeCell ref="P31:S31"/>
    <mergeCell ref="T31:X31"/>
    <mergeCell ref="Y31:AC31"/>
    <mergeCell ref="AD31:AH31"/>
    <mergeCell ref="AQ31:AT31"/>
    <mergeCell ref="AJ31:AP31"/>
    <mergeCell ref="Y30:AC30"/>
    <mergeCell ref="AD30:AH30"/>
    <mergeCell ref="AJ30:AP30"/>
    <mergeCell ref="AQ30:AT30"/>
    <mergeCell ref="C30:J30"/>
    <mergeCell ref="K30:O30"/>
    <mergeCell ref="P30:S30"/>
    <mergeCell ref="T30:X30"/>
    <mergeCell ref="C31:J31"/>
    <mergeCell ref="AQ29:AT29"/>
    <mergeCell ref="AU29:AY29"/>
    <mergeCell ref="AZ29:BD29"/>
    <mergeCell ref="BE29:BI29"/>
    <mergeCell ref="AU28:AY28"/>
    <mergeCell ref="AZ28:BD28"/>
    <mergeCell ref="BE28:BI28"/>
    <mergeCell ref="AQ28:AT28"/>
    <mergeCell ref="C29:J29"/>
    <mergeCell ref="K29:O29"/>
    <mergeCell ref="P29:S29"/>
    <mergeCell ref="T29:X29"/>
    <mergeCell ref="Y29:AC29"/>
    <mergeCell ref="AD29:AH29"/>
    <mergeCell ref="AJ29:AP29"/>
    <mergeCell ref="C27:N27"/>
    <mergeCell ref="AJ27:AU27"/>
    <mergeCell ref="C28:J28"/>
    <mergeCell ref="K28:O28"/>
    <mergeCell ref="P28:S28"/>
    <mergeCell ref="T28:X28"/>
    <mergeCell ref="Y28:AC28"/>
    <mergeCell ref="AD28:AH28"/>
    <mergeCell ref="AJ28:AP28"/>
    <mergeCell ref="W18:AA18"/>
    <mergeCell ref="BB18:BF18"/>
    <mergeCell ref="W21:AA21"/>
    <mergeCell ref="W22:AA22"/>
    <mergeCell ref="BB21:BF21"/>
    <mergeCell ref="BB22:BF22"/>
    <mergeCell ref="AJ16:AQ16"/>
    <mergeCell ref="AR16:AU16"/>
    <mergeCell ref="AW16:AZ16"/>
    <mergeCell ref="BB16:BF16"/>
    <mergeCell ref="E16:L16"/>
    <mergeCell ref="M16:P16"/>
    <mergeCell ref="R16:U16"/>
    <mergeCell ref="W16:AA16"/>
    <mergeCell ref="AJ14:AQ14"/>
    <mergeCell ref="AR14:AU14"/>
    <mergeCell ref="AW14:AZ14"/>
    <mergeCell ref="BB14:BF14"/>
    <mergeCell ref="E14:L14"/>
    <mergeCell ref="M14:P14"/>
    <mergeCell ref="R14:U14"/>
    <mergeCell ref="W14:AA14"/>
    <mergeCell ref="AJ13:AQ13"/>
    <mergeCell ref="AR13:AU13"/>
    <mergeCell ref="AW13:AZ13"/>
    <mergeCell ref="BB13:BF13"/>
    <mergeCell ref="E13:L13"/>
    <mergeCell ref="M13:P13"/>
    <mergeCell ref="R13:U13"/>
    <mergeCell ref="W13:AA13"/>
    <mergeCell ref="AJ12:AQ12"/>
    <mergeCell ref="AR12:AU12"/>
    <mergeCell ref="AW12:AZ12"/>
    <mergeCell ref="BB12:BF12"/>
    <mergeCell ref="E12:L12"/>
    <mergeCell ref="M12:P12"/>
    <mergeCell ref="R12:U12"/>
    <mergeCell ref="W12:AA12"/>
    <mergeCell ref="AJ11:AQ11"/>
    <mergeCell ref="AR11:AU11"/>
    <mergeCell ref="AW11:AZ11"/>
    <mergeCell ref="BB11:BF11"/>
    <mergeCell ref="E11:L11"/>
    <mergeCell ref="M11:P11"/>
    <mergeCell ref="R11:U11"/>
    <mergeCell ref="W11:AA11"/>
    <mergeCell ref="AJ10:AQ10"/>
    <mergeCell ref="AR10:AU10"/>
    <mergeCell ref="AW10:AZ10"/>
    <mergeCell ref="BB10:BF10"/>
    <mergeCell ref="E10:L10"/>
    <mergeCell ref="M10:P10"/>
    <mergeCell ref="R10:U10"/>
    <mergeCell ref="W10:AA10"/>
    <mergeCell ref="AJ9:AQ9"/>
    <mergeCell ref="AR9:AU9"/>
    <mergeCell ref="AW9:AZ9"/>
    <mergeCell ref="BB9:BF9"/>
    <mergeCell ref="E9:L9"/>
    <mergeCell ref="M9:P9"/>
    <mergeCell ref="R9:U9"/>
    <mergeCell ref="W9:AA9"/>
    <mergeCell ref="AJ8:AQ8"/>
    <mergeCell ref="AR8:AU8"/>
    <mergeCell ref="AW8:AZ8"/>
    <mergeCell ref="BB8:BF8"/>
    <mergeCell ref="E8:L8"/>
    <mergeCell ref="M8:P8"/>
    <mergeCell ref="R8:U8"/>
    <mergeCell ref="W8:AA8"/>
    <mergeCell ref="AJ7:AQ7"/>
    <mergeCell ref="AR7:AU7"/>
    <mergeCell ref="AW7:AZ7"/>
    <mergeCell ref="BB7:BF7"/>
    <mergeCell ref="E7:L7"/>
    <mergeCell ref="M7:P7"/>
    <mergeCell ref="R7:U7"/>
    <mergeCell ref="W7:AA7"/>
    <mergeCell ref="AJ6:AQ6"/>
    <mergeCell ref="AR6:AU6"/>
    <mergeCell ref="AW6:AZ6"/>
    <mergeCell ref="BB6:BF6"/>
    <mergeCell ref="E6:L6"/>
    <mergeCell ref="M6:P6"/>
    <mergeCell ref="R6:U6"/>
    <mergeCell ref="W6:AA6"/>
    <mergeCell ref="W5:AA5"/>
    <mergeCell ref="E4:L4"/>
    <mergeCell ref="M4:P4"/>
    <mergeCell ref="R4:U4"/>
    <mergeCell ref="W4:AA4"/>
    <mergeCell ref="AJ4:AQ4"/>
    <mergeCell ref="AF47:AQ47"/>
    <mergeCell ref="AR4:AU4"/>
    <mergeCell ref="E3:L3"/>
    <mergeCell ref="M3:P3"/>
    <mergeCell ref="R3:U3"/>
    <mergeCell ref="W3:AA3"/>
    <mergeCell ref="AR3:AU3"/>
    <mergeCell ref="E5:L5"/>
    <mergeCell ref="M5:P5"/>
    <mergeCell ref="R5:U5"/>
    <mergeCell ref="BB3:BF3"/>
    <mergeCell ref="AJ5:AQ5"/>
    <mergeCell ref="AR5:AU5"/>
    <mergeCell ref="AW5:AZ5"/>
    <mergeCell ref="BB5:BF5"/>
    <mergeCell ref="AJ3:AQ3"/>
    <mergeCell ref="AW4:AZ4"/>
    <mergeCell ref="BB4:BF4"/>
    <mergeCell ref="AW3:AZ3"/>
    <mergeCell ref="D57:BH57"/>
    <mergeCell ref="G69:BE69"/>
    <mergeCell ref="AA62:AR62"/>
    <mergeCell ref="AS52:BH52"/>
    <mergeCell ref="C45:K45"/>
    <mergeCell ref="D56:BH56"/>
    <mergeCell ref="J61:BH61"/>
    <mergeCell ref="U54:BH54"/>
    <mergeCell ref="D50:O50"/>
    <mergeCell ref="D52:O52"/>
    <mergeCell ref="E47:Q47"/>
    <mergeCell ref="D68:BH68"/>
    <mergeCell ref="AG50:AR50"/>
    <mergeCell ref="AG51:AR51"/>
    <mergeCell ref="AS62:BH62"/>
    <mergeCell ref="D61:I61"/>
    <mergeCell ref="AS50:BH50"/>
    <mergeCell ref="AS51:BH51"/>
    <mergeCell ref="BE65:BH65"/>
    <mergeCell ref="D54:T54"/>
  </mergeCells>
  <conditionalFormatting sqref="AQ34:AY35 AZ41:BI41 AZ34:BD39 AJ29:AP35 AJ36:AY39 AQ29:BD33 BE29:BI39 BC21:BE21 AJ4:AU12 BB21:BB22 AW4:AZ12 BB4:BF12 BB18:BF18">
    <cfRule type="expression" priority="3" dxfId="0" stopIfTrue="1">
      <formula>$AH$4=" "</formula>
    </cfRule>
  </conditionalFormatting>
  <conditionalFormatting sqref="C29:C32 Y41:AH41 C36:J36 K29:AH39 D29:J31 C34 C38:J38 X21:Z21 W18:AA18 R4:U14 W4:AA14 W21:W22 R15 W16:AA16 W15">
    <cfRule type="expression" priority="4" dxfId="0" stopIfTrue="1">
      <formula>$C$4=" "</formula>
    </cfRule>
  </conditionalFormatting>
  <conditionalFormatting sqref="R16:U16 E4:P14 E16:P16 E15 M15">
    <cfRule type="expression" priority="5" dxfId="0" stopIfTrue="1">
      <formula>$C$4=" "</formula>
    </cfRule>
  </conditionalFormatting>
  <conditionalFormatting sqref="AJ13:AU13 AW13:AZ13 BB13:BF13">
    <cfRule type="expression" priority="1" dxfId="0" stopIfTrue="1">
      <formula>$AH$4=" "</formula>
    </cfRule>
  </conditionalFormatting>
  <dataValidations count="3">
    <dataValidation type="list" allowBlank="1" showInputMessage="1" showErrorMessage="1" sqref="AC46:AL46">
      <formula1>swrsrvc</formula1>
    </dataValidation>
    <dataValidation type="list" allowBlank="1" showInputMessage="1" showErrorMessage="1" sqref="AY46:BG46">
      <formula1>yn</formula1>
    </dataValidation>
    <dataValidation type="list" allowBlank="1" showInputMessage="1" showErrorMessage="1" sqref="K46:T46">
      <formula1>wtrsrvc</formula1>
    </dataValidation>
  </dataValidations>
  <printOptions/>
  <pageMargins left="0.25" right="0.25" top="0.25" bottom="0.25" header="0.25" footer="0.25"/>
  <pageSetup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S48"/>
  <sheetViews>
    <sheetView zoomScalePageLayoutView="0" workbookViewId="0" topLeftCell="E13">
      <selection activeCell="AM59" sqref="AM59"/>
    </sheetView>
  </sheetViews>
  <sheetFormatPr defaultColWidth="9.140625" defaultRowHeight="12.75"/>
  <cols>
    <col min="1" max="1" width="3.421875" style="0" customWidth="1"/>
    <col min="3" max="3" width="11.421875" style="0" customWidth="1"/>
    <col min="4" max="4" width="15.28125" style="0" customWidth="1"/>
    <col min="5" max="5" width="9.00390625" style="0" customWidth="1"/>
    <col min="6" max="6" width="20.00390625" style="0" customWidth="1"/>
    <col min="7" max="7" width="18.421875" style="0" customWidth="1"/>
    <col min="8" max="8" width="10.8515625" style="0" customWidth="1"/>
    <col min="9" max="9" width="13.28125" style="0" customWidth="1"/>
    <col min="10" max="10" width="20.7109375" style="0" customWidth="1"/>
    <col min="11" max="11" width="5.00390625" style="0" customWidth="1"/>
    <col min="13" max="13" width="3.140625" style="0" customWidth="1"/>
    <col min="14" max="71" width="1.7109375" style="0" customWidth="1"/>
  </cols>
  <sheetData>
    <row r="2" s="29" customFormat="1" ht="12.75">
      <c r="A2" s="29" t="s">
        <v>100</v>
      </c>
    </row>
    <row r="4" spans="2:12" ht="12.75">
      <c r="B4" s="82" t="s">
        <v>101</v>
      </c>
      <c r="D4" s="79" t="s">
        <v>152</v>
      </c>
      <c r="F4" s="80" t="s">
        <v>102</v>
      </c>
      <c r="K4" s="34" t="s">
        <v>139</v>
      </c>
      <c r="L4" s="34" t="b">
        <v>0</v>
      </c>
    </row>
    <row r="5" spans="2:12" ht="12.75">
      <c r="B5" s="31">
        <v>0.75</v>
      </c>
      <c r="D5" s="30" t="s">
        <v>103</v>
      </c>
      <c r="F5" s="32" t="s">
        <v>104</v>
      </c>
      <c r="K5" s="34" t="s">
        <v>140</v>
      </c>
      <c r="L5" s="34" t="b">
        <v>0</v>
      </c>
    </row>
    <row r="6" spans="2:12" ht="12.75">
      <c r="B6" s="31">
        <v>1</v>
      </c>
      <c r="D6" s="30" t="s">
        <v>105</v>
      </c>
      <c r="F6" s="32" t="s">
        <v>106</v>
      </c>
      <c r="H6" s="34" t="s">
        <v>107</v>
      </c>
      <c r="I6" s="34" t="b">
        <v>0</v>
      </c>
      <c r="K6" s="34" t="s">
        <v>141</v>
      </c>
      <c r="L6" s="34" t="b">
        <v>0</v>
      </c>
    </row>
    <row r="7" spans="2:12" ht="12.75">
      <c r="B7" s="31">
        <v>1.5</v>
      </c>
      <c r="D7" s="30" t="s">
        <v>108</v>
      </c>
      <c r="F7" s="32" t="s">
        <v>109</v>
      </c>
      <c r="H7" s="34" t="s">
        <v>110</v>
      </c>
      <c r="I7" s="34" t="b">
        <v>0</v>
      </c>
      <c r="K7" s="34" t="s">
        <v>142</v>
      </c>
      <c r="L7" s="34" t="b">
        <v>0</v>
      </c>
    </row>
    <row r="8" spans="2:12" ht="12.75">
      <c r="B8" s="31">
        <v>2</v>
      </c>
      <c r="D8" s="30" t="s">
        <v>111</v>
      </c>
      <c r="F8" s="32" t="s">
        <v>112</v>
      </c>
      <c r="H8" s="34" t="s">
        <v>113</v>
      </c>
      <c r="I8" s="34" t="b">
        <v>0</v>
      </c>
      <c r="K8" s="34" t="s">
        <v>143</v>
      </c>
      <c r="L8" s="34" t="b">
        <v>0</v>
      </c>
    </row>
    <row r="9" spans="2:12" ht="12.75">
      <c r="B9" s="31">
        <v>3</v>
      </c>
      <c r="D9" s="28" t="s">
        <v>60</v>
      </c>
      <c r="F9" s="33" t="s">
        <v>114</v>
      </c>
      <c r="H9" s="34" t="s">
        <v>115</v>
      </c>
      <c r="I9" s="34" t="b">
        <v>0</v>
      </c>
      <c r="K9" s="34" t="s">
        <v>144</v>
      </c>
      <c r="L9" s="34" t="b">
        <v>0</v>
      </c>
    </row>
    <row r="10" spans="2:12" ht="12.75">
      <c r="B10" s="31">
        <v>4</v>
      </c>
      <c r="H10" s="34" t="s">
        <v>116</v>
      </c>
      <c r="I10" s="34" t="b">
        <v>0</v>
      </c>
      <c r="K10" s="34" t="s">
        <v>145</v>
      </c>
      <c r="L10" s="34" t="b">
        <v>0</v>
      </c>
    </row>
    <row r="11" spans="2:12" ht="12.75">
      <c r="B11" s="31">
        <v>6</v>
      </c>
      <c r="H11" s="34" t="s">
        <v>73</v>
      </c>
      <c r="I11" s="34" t="b">
        <v>0</v>
      </c>
      <c r="K11" s="34" t="s">
        <v>146</v>
      </c>
      <c r="L11" s="34" t="b">
        <v>0</v>
      </c>
    </row>
    <row r="12" spans="2:12" ht="12.75">
      <c r="B12" s="31">
        <v>8</v>
      </c>
      <c r="K12" s="34" t="s">
        <v>147</v>
      </c>
      <c r="L12" s="34" t="b">
        <v>0</v>
      </c>
    </row>
    <row r="13" spans="2:4" ht="12.75">
      <c r="B13" s="31">
        <v>10</v>
      </c>
      <c r="D13" s="80" t="s">
        <v>166</v>
      </c>
    </row>
    <row r="14" spans="2:10" ht="12.75">
      <c r="B14" s="90"/>
      <c r="D14" s="87" t="s">
        <v>72</v>
      </c>
      <c r="E14" s="4"/>
      <c r="F14" s="4"/>
      <c r="G14" s="4"/>
      <c r="H14" s="4"/>
      <c r="I14" s="4"/>
      <c r="J14" s="4"/>
    </row>
    <row r="15" spans="2:10" ht="12.75">
      <c r="B15" s="90"/>
      <c r="D15" s="87" t="s">
        <v>75</v>
      </c>
      <c r="E15" s="4"/>
      <c r="F15" s="4"/>
      <c r="G15" s="4"/>
      <c r="H15" s="4"/>
      <c r="I15" s="4"/>
      <c r="J15" s="4"/>
    </row>
    <row r="16" spans="2:10" ht="12.75">
      <c r="B16" s="90"/>
      <c r="D16" s="87" t="s">
        <v>77</v>
      </c>
      <c r="E16" s="4"/>
      <c r="F16" s="4"/>
      <c r="G16" s="4"/>
      <c r="H16" s="4"/>
      <c r="I16" s="4"/>
      <c r="J16" s="4"/>
    </row>
    <row r="17" spans="2:10" ht="12.75">
      <c r="B17" s="90"/>
      <c r="D17" s="87" t="s">
        <v>79</v>
      </c>
      <c r="E17" s="4"/>
      <c r="F17" s="4"/>
      <c r="G17" s="4"/>
      <c r="H17" s="4"/>
      <c r="I17" s="4"/>
      <c r="J17" s="4"/>
    </row>
    <row r="18" spans="2:10" ht="12.75">
      <c r="B18" s="90"/>
      <c r="D18" s="87" t="s">
        <v>80</v>
      </c>
      <c r="E18" s="4"/>
      <c r="F18" s="4"/>
      <c r="G18" s="4"/>
      <c r="H18" s="4"/>
      <c r="I18" s="4"/>
      <c r="J18" s="4"/>
    </row>
    <row r="19" ht="12.75">
      <c r="B19" s="90"/>
    </row>
    <row r="20" ht="12.75">
      <c r="B20" s="90"/>
    </row>
    <row r="22" s="29" customFormat="1" ht="12.75">
      <c r="A22" s="29" t="s">
        <v>117</v>
      </c>
    </row>
    <row r="24" spans="3:14" ht="12.75">
      <c r="C24" s="81" t="s">
        <v>118</v>
      </c>
      <c r="E24" s="81" t="s">
        <v>119</v>
      </c>
      <c r="F24" s="81" t="s">
        <v>120</v>
      </c>
      <c r="I24" s="73" t="s">
        <v>239</v>
      </c>
      <c r="N24" s="73" t="s">
        <v>243</v>
      </c>
    </row>
    <row r="25" spans="3:69" ht="13.5" thickBot="1">
      <c r="C25" s="27" t="s">
        <v>84</v>
      </c>
      <c r="E25" s="27">
        <v>0</v>
      </c>
      <c r="F25" s="27" t="s">
        <v>121</v>
      </c>
      <c r="N25" s="73" t="s">
        <v>87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73" t="s">
        <v>88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</row>
    <row r="26" spans="3:69" ht="13.5" thickBot="1">
      <c r="C26" s="27" t="s">
        <v>122</v>
      </c>
      <c r="E26" s="27">
        <v>31</v>
      </c>
      <c r="F26" s="27" t="s">
        <v>123</v>
      </c>
      <c r="I26" s="112" t="s">
        <v>240</v>
      </c>
      <c r="J26" s="113">
        <f>'Page 1'!O15+'Page 1'!X15+'Page 1'!AG15</f>
        <v>0</v>
      </c>
      <c r="N26" s="94"/>
      <c r="O26" s="287" t="s">
        <v>15</v>
      </c>
      <c r="P26" s="285"/>
      <c r="Q26" s="285" t="s">
        <v>16</v>
      </c>
      <c r="R26" s="285"/>
      <c r="S26" s="285"/>
      <c r="T26" s="285" t="s">
        <v>89</v>
      </c>
      <c r="U26" s="285"/>
      <c r="V26" s="285"/>
      <c r="W26" s="285"/>
      <c r="X26" s="285"/>
      <c r="Y26" s="285"/>
      <c r="Z26" s="285" t="s">
        <v>90</v>
      </c>
      <c r="AA26" s="285"/>
      <c r="AB26" s="285"/>
      <c r="AC26" s="285"/>
      <c r="AD26" s="285"/>
      <c r="AE26" s="285"/>
      <c r="AF26" s="285"/>
      <c r="AG26" s="286"/>
      <c r="AH26" s="16"/>
      <c r="AI26" s="287" t="s">
        <v>15</v>
      </c>
      <c r="AJ26" s="285"/>
      <c r="AK26" s="285" t="s">
        <v>16</v>
      </c>
      <c r="AL26" s="285"/>
      <c r="AM26" s="285"/>
      <c r="AN26" s="285" t="s">
        <v>89</v>
      </c>
      <c r="AO26" s="285"/>
      <c r="AP26" s="285"/>
      <c r="AQ26" s="285"/>
      <c r="AR26" s="285"/>
      <c r="AS26" s="285"/>
      <c r="AT26" s="285" t="s">
        <v>90</v>
      </c>
      <c r="AU26" s="285"/>
      <c r="AV26" s="285"/>
      <c r="AW26" s="285"/>
      <c r="AX26" s="285"/>
      <c r="AY26" s="285"/>
      <c r="AZ26" s="285"/>
      <c r="BA26" s="28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</row>
    <row r="27" spans="3:69" ht="12.75">
      <c r="C27" s="27" t="s">
        <v>124</v>
      </c>
      <c r="E27" s="27">
        <v>51</v>
      </c>
      <c r="F27" s="27" t="s">
        <v>125</v>
      </c>
      <c r="I27" s="114" t="s">
        <v>241</v>
      </c>
      <c r="J27" s="115">
        <f>'Page 1'!O13+'Page 1'!X13+'Page 1'!AG13</f>
        <v>0</v>
      </c>
      <c r="N27" s="299" t="s">
        <v>91</v>
      </c>
      <c r="O27" s="302">
        <f>'Page 1'!$Q$22</f>
        <v>0</v>
      </c>
      <c r="P27" s="303"/>
      <c r="Q27" s="304">
        <f>'Page 1'!$V$22</f>
        <v>0</v>
      </c>
      <c r="R27" s="304"/>
      <c r="S27" s="304"/>
      <c r="T27" s="296">
        <f>IF('Page 2'!$K$46="Auburn",VLOOKUP(Q27,$E$39:$F$48,2,FALSE),0)</f>
        <v>0</v>
      </c>
      <c r="U27" s="296"/>
      <c r="V27" s="296"/>
      <c r="W27" s="296"/>
      <c r="X27" s="296"/>
      <c r="Y27" s="296"/>
      <c r="Z27" s="305">
        <f>T27*O27</f>
        <v>0</v>
      </c>
      <c r="AA27" s="306"/>
      <c r="AB27" s="306"/>
      <c r="AC27" s="306"/>
      <c r="AD27" s="306"/>
      <c r="AE27" s="306"/>
      <c r="AF27" s="306"/>
      <c r="AG27" s="307"/>
      <c r="AH27" s="16"/>
      <c r="AI27" s="320">
        <f>'Page 1'!$AZ$22</f>
        <v>0</v>
      </c>
      <c r="AJ27" s="306"/>
      <c r="AK27" s="304">
        <f>'Page 1'!$BE$22</f>
        <v>0</v>
      </c>
      <c r="AL27" s="304"/>
      <c r="AM27" s="304"/>
      <c r="AN27" s="305">
        <f>IF('Page 2'!$K$46="Auburn",VLOOKUP(AK27,$E$39:$F$48,2,FALSE),0)</f>
        <v>0</v>
      </c>
      <c r="AO27" s="305"/>
      <c r="AP27" s="305"/>
      <c r="AQ27" s="305"/>
      <c r="AR27" s="305"/>
      <c r="AS27" s="305"/>
      <c r="AT27" s="305">
        <f aca="true" t="shared" si="0" ref="AT27:AT32">AN27*AI27</f>
        <v>0</v>
      </c>
      <c r="AU27" s="306"/>
      <c r="AV27" s="306"/>
      <c r="AW27" s="306"/>
      <c r="AX27" s="306"/>
      <c r="AY27" s="306"/>
      <c r="AZ27" s="306"/>
      <c r="BA27" s="307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</row>
    <row r="28" spans="3:69" ht="12.75">
      <c r="C28" s="27" t="s">
        <v>126</v>
      </c>
      <c r="E28" s="27">
        <v>90</v>
      </c>
      <c r="F28" s="27" t="s">
        <v>127</v>
      </c>
      <c r="I28" s="114"/>
      <c r="J28" s="116"/>
      <c r="N28" s="300"/>
      <c r="O28" s="197">
        <f>'Page 1'!$AD$22</f>
        <v>0</v>
      </c>
      <c r="P28" s="216"/>
      <c r="Q28" s="280">
        <f>'Page 1'!$AI$22</f>
        <v>0</v>
      </c>
      <c r="R28" s="281"/>
      <c r="S28" s="281"/>
      <c r="T28" s="266">
        <f>IF('Page 2'!$K$46="Auburn",VLOOKUP(Q28,$E$39:$F$48,2,FALSE),0)</f>
        <v>0</v>
      </c>
      <c r="U28" s="266"/>
      <c r="V28" s="266"/>
      <c r="W28" s="266"/>
      <c r="X28" s="266"/>
      <c r="Y28" s="266"/>
      <c r="Z28" s="266">
        <f>T28*O28</f>
        <v>0</v>
      </c>
      <c r="AA28" s="216"/>
      <c r="AB28" s="216"/>
      <c r="AC28" s="216"/>
      <c r="AD28" s="216"/>
      <c r="AE28" s="216"/>
      <c r="AF28" s="216"/>
      <c r="AG28" s="267"/>
      <c r="AH28" s="16"/>
      <c r="AI28" s="279">
        <f>'Page 1'!$S$41</f>
        <v>0</v>
      </c>
      <c r="AJ28" s="216"/>
      <c r="AK28" s="280">
        <f>'Page 1'!$X$41</f>
        <v>0</v>
      </c>
      <c r="AL28" s="280"/>
      <c r="AM28" s="280"/>
      <c r="AN28" s="266">
        <f>IF('Page 2'!$K$46="Auburn",VLOOKUP(AK28,$E$39:$F$48,2,FALSE),0)</f>
        <v>0</v>
      </c>
      <c r="AO28" s="266"/>
      <c r="AP28" s="266"/>
      <c r="AQ28" s="266"/>
      <c r="AR28" s="266"/>
      <c r="AS28" s="266"/>
      <c r="AT28" s="266">
        <f t="shared" si="0"/>
        <v>0</v>
      </c>
      <c r="AU28" s="216"/>
      <c r="AV28" s="216"/>
      <c r="AW28" s="216"/>
      <c r="AX28" s="216"/>
      <c r="AY28" s="216"/>
      <c r="AZ28" s="216"/>
      <c r="BA28" s="267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</row>
    <row r="29" spans="5:69" ht="12.75">
      <c r="E29" s="27">
        <v>138</v>
      </c>
      <c r="F29" s="27" t="s">
        <v>128</v>
      </c>
      <c r="I29" s="114" t="s">
        <v>170</v>
      </c>
      <c r="J29" s="117">
        <f>J26*F40</f>
        <v>0</v>
      </c>
      <c r="N29" s="300"/>
      <c r="O29" s="197">
        <f>'Page 1'!$AZ$22</f>
        <v>0</v>
      </c>
      <c r="P29" s="216"/>
      <c r="Q29" s="280">
        <f>'Page 1'!$BE$22</f>
        <v>0</v>
      </c>
      <c r="R29" s="281"/>
      <c r="S29" s="281"/>
      <c r="T29" s="266">
        <f>IF('Page 2'!$K$46="Auburn",VLOOKUP(Q29,$E$39:$F$48,2,FALSE),0)</f>
        <v>0</v>
      </c>
      <c r="U29" s="266"/>
      <c r="V29" s="266"/>
      <c r="W29" s="266"/>
      <c r="X29" s="266"/>
      <c r="Y29" s="266"/>
      <c r="Z29" s="266">
        <f>T29*O29</f>
        <v>0</v>
      </c>
      <c r="AA29" s="216"/>
      <c r="AB29" s="216"/>
      <c r="AC29" s="216"/>
      <c r="AD29" s="216"/>
      <c r="AE29" s="216"/>
      <c r="AF29" s="216"/>
      <c r="AG29" s="267"/>
      <c r="AH29" s="16"/>
      <c r="AI29" s="279">
        <f>'Page 1'!$AG$41</f>
        <v>0</v>
      </c>
      <c r="AJ29" s="216"/>
      <c r="AK29" s="280">
        <f>'Page 1'!$AL$41</f>
        <v>0</v>
      </c>
      <c r="AL29" s="280"/>
      <c r="AM29" s="280"/>
      <c r="AN29" s="266">
        <f>IF('Page 2'!$K$46="Auburn",VLOOKUP(AK29,$E$39:$F$48,2,FALSE),0)</f>
        <v>0</v>
      </c>
      <c r="AO29" s="266"/>
      <c r="AP29" s="266"/>
      <c r="AQ29" s="266"/>
      <c r="AR29" s="266"/>
      <c r="AS29" s="266"/>
      <c r="AT29" s="266">
        <f t="shared" si="0"/>
        <v>0</v>
      </c>
      <c r="AU29" s="216"/>
      <c r="AV29" s="216"/>
      <c r="AW29" s="216"/>
      <c r="AX29" s="216"/>
      <c r="AY29" s="216"/>
      <c r="AZ29" s="216"/>
      <c r="BA29" s="267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</row>
    <row r="30" spans="5:69" ht="13.5" thickBot="1">
      <c r="E30" s="27">
        <v>321</v>
      </c>
      <c r="F30" s="27" t="s">
        <v>129</v>
      </c>
      <c r="I30" s="114" t="s">
        <v>88</v>
      </c>
      <c r="J30" s="117">
        <f>J27*F40</f>
        <v>0</v>
      </c>
      <c r="N30" s="301"/>
      <c r="O30" s="308"/>
      <c r="P30" s="277"/>
      <c r="Q30" s="297"/>
      <c r="R30" s="297"/>
      <c r="S30" s="297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88"/>
      <c r="AH30" s="16"/>
      <c r="AI30" s="289">
        <f>'Page 1'!$AU$41</f>
        <v>0</v>
      </c>
      <c r="AJ30" s="290"/>
      <c r="AK30" s="280">
        <f>'Page 1'!$AZ$41</f>
        <v>0</v>
      </c>
      <c r="AL30" s="280"/>
      <c r="AM30" s="280"/>
      <c r="AN30" s="276">
        <f>IF('Page 2'!$K$46="Auburn",VLOOKUP(AK30,$E$39:$F$48,2,FALSE),0)</f>
        <v>0</v>
      </c>
      <c r="AO30" s="276"/>
      <c r="AP30" s="276"/>
      <c r="AQ30" s="276"/>
      <c r="AR30" s="276"/>
      <c r="AS30" s="276"/>
      <c r="AT30" s="266">
        <f t="shared" si="0"/>
        <v>0</v>
      </c>
      <c r="AU30" s="216"/>
      <c r="AV30" s="216"/>
      <c r="AW30" s="216"/>
      <c r="AX30" s="216"/>
      <c r="AY30" s="216"/>
      <c r="AZ30" s="216"/>
      <c r="BA30" s="267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</row>
    <row r="31" spans="3:69" ht="12.75">
      <c r="C31" s="81" t="s">
        <v>130</v>
      </c>
      <c r="E31" s="27">
        <v>701</v>
      </c>
      <c r="F31" s="27" t="s">
        <v>131</v>
      </c>
      <c r="I31" s="114" t="s">
        <v>153</v>
      </c>
      <c r="J31" s="117">
        <f>IF((J30-J29)&lt;0,0,J30-J29)</f>
        <v>0</v>
      </c>
      <c r="N31" s="291" t="s">
        <v>92</v>
      </c>
      <c r="O31" s="293">
        <f>'Page 1'!$Q$26</f>
        <v>0</v>
      </c>
      <c r="P31" s="211"/>
      <c r="Q31" s="294">
        <f>'Page 1'!$V$26</f>
        <v>0</v>
      </c>
      <c r="R31" s="295"/>
      <c r="S31" s="295"/>
      <c r="T31" s="296">
        <f>IF('Page 2'!$K$46="Auburn",VLOOKUP(Q31,$E$39:$F$48,2,FALSE),0)</f>
        <v>0</v>
      </c>
      <c r="U31" s="296"/>
      <c r="V31" s="296"/>
      <c r="W31" s="296"/>
      <c r="X31" s="296"/>
      <c r="Y31" s="296"/>
      <c r="Z31" s="316">
        <f>T31*O31</f>
        <v>0</v>
      </c>
      <c r="AA31" s="211"/>
      <c r="AB31" s="211"/>
      <c r="AC31" s="211"/>
      <c r="AD31" s="211"/>
      <c r="AE31" s="211"/>
      <c r="AF31" s="211"/>
      <c r="AG31" s="317"/>
      <c r="AH31" s="16"/>
      <c r="AI31" s="318">
        <f>'Page 1'!$AM$26</f>
        <v>0</v>
      </c>
      <c r="AJ31" s="319"/>
      <c r="AK31" s="309">
        <f>'Page 1'!$AR$26</f>
        <v>0</v>
      </c>
      <c r="AL31" s="310"/>
      <c r="AM31" s="311"/>
      <c r="AN31" s="305">
        <f>IF('Page 2'!$K$46="Auburn",VLOOKUP(AK31,$E$39:$F$48,2,FALSE),0)</f>
        <v>0</v>
      </c>
      <c r="AO31" s="305"/>
      <c r="AP31" s="305"/>
      <c r="AQ31" s="305"/>
      <c r="AR31" s="305"/>
      <c r="AS31" s="305"/>
      <c r="AT31" s="305">
        <f t="shared" si="0"/>
        <v>0</v>
      </c>
      <c r="AU31" s="306"/>
      <c r="AV31" s="306"/>
      <c r="AW31" s="306"/>
      <c r="AX31" s="306"/>
      <c r="AY31" s="306"/>
      <c r="AZ31" s="306"/>
      <c r="BA31" s="307"/>
      <c r="BB31" s="16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16"/>
      <c r="BQ31" s="16"/>
    </row>
    <row r="32" spans="3:69" ht="13.5" thickBot="1">
      <c r="C32" s="27" t="s">
        <v>84</v>
      </c>
      <c r="E32" s="27">
        <v>1601</v>
      </c>
      <c r="F32" s="27" t="s">
        <v>132</v>
      </c>
      <c r="I32" s="114"/>
      <c r="J32" s="117"/>
      <c r="N32" s="292"/>
      <c r="O32" s="282">
        <f>'Page 1'!$AM$26</f>
        <v>0</v>
      </c>
      <c r="P32" s="277"/>
      <c r="Q32" s="297">
        <f>'Page 1'!$AR$26</f>
        <v>0</v>
      </c>
      <c r="R32" s="298"/>
      <c r="S32" s="298"/>
      <c r="T32" s="276">
        <f>IF('Page 2'!$K$46="Auburn",VLOOKUP(Q32,$E$39:$F$48,2,FALSE),0)</f>
        <v>0</v>
      </c>
      <c r="U32" s="276"/>
      <c r="V32" s="276"/>
      <c r="W32" s="276"/>
      <c r="X32" s="276"/>
      <c r="Y32" s="276"/>
      <c r="Z32" s="276">
        <f>T32*O32</f>
        <v>0</v>
      </c>
      <c r="AA32" s="277"/>
      <c r="AB32" s="277"/>
      <c r="AC32" s="277"/>
      <c r="AD32" s="277"/>
      <c r="AE32" s="277"/>
      <c r="AF32" s="277"/>
      <c r="AG32" s="278"/>
      <c r="AH32" s="16"/>
      <c r="AI32" s="312">
        <f>'Page 1'!$O$47</f>
        <v>0</v>
      </c>
      <c r="AJ32" s="308"/>
      <c r="AK32" s="313">
        <f>'Page 1'!$T$47</f>
        <v>0</v>
      </c>
      <c r="AL32" s="314"/>
      <c r="AM32" s="315"/>
      <c r="AN32" s="276">
        <f>IF('Page 2'!$K$46="Auburn",VLOOKUP(AK32,$E$39:$F$48,2,FALSE),0)</f>
        <v>0</v>
      </c>
      <c r="AO32" s="276"/>
      <c r="AP32" s="276"/>
      <c r="AQ32" s="276"/>
      <c r="AR32" s="276"/>
      <c r="AS32" s="276"/>
      <c r="AT32" s="276">
        <f t="shared" si="0"/>
        <v>0</v>
      </c>
      <c r="AU32" s="276"/>
      <c r="AV32" s="276"/>
      <c r="AW32" s="276"/>
      <c r="AX32" s="276"/>
      <c r="AY32" s="276"/>
      <c r="AZ32" s="276"/>
      <c r="BA32" s="288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16"/>
      <c r="BQ32" s="16"/>
    </row>
    <row r="33" spans="3:69" ht="13.5" thickBot="1">
      <c r="C33" s="27" t="s">
        <v>126</v>
      </c>
      <c r="E33" s="27">
        <v>2801</v>
      </c>
      <c r="F33" s="27" t="s">
        <v>133</v>
      </c>
      <c r="I33" s="114" t="s">
        <v>95</v>
      </c>
      <c r="J33" s="117">
        <f>J26*G40</f>
        <v>0</v>
      </c>
      <c r="N33" s="88"/>
      <c r="O33" s="16"/>
      <c r="P33" s="208" t="s">
        <v>93</v>
      </c>
      <c r="Q33" s="208"/>
      <c r="R33" s="208"/>
      <c r="S33" s="208"/>
      <c r="T33" s="208"/>
      <c r="U33" s="208"/>
      <c r="V33" s="208"/>
      <c r="W33" s="208"/>
      <c r="X33" s="208"/>
      <c r="Y33" s="208"/>
      <c r="Z33" s="273">
        <f>SUM(Z27:AG32)</f>
        <v>0</v>
      </c>
      <c r="AA33" s="274"/>
      <c r="AB33" s="274"/>
      <c r="AC33" s="274"/>
      <c r="AD33" s="274"/>
      <c r="AE33" s="274"/>
      <c r="AF33" s="274"/>
      <c r="AG33" s="275"/>
      <c r="AH33" s="16"/>
      <c r="AI33" s="16"/>
      <c r="AJ33" s="208" t="s">
        <v>94</v>
      </c>
      <c r="AK33" s="208"/>
      <c r="AL33" s="208"/>
      <c r="AM33" s="208"/>
      <c r="AN33" s="208"/>
      <c r="AO33" s="208"/>
      <c r="AP33" s="208"/>
      <c r="AQ33" s="208"/>
      <c r="AR33" s="208"/>
      <c r="AS33" s="230"/>
      <c r="AT33" s="273">
        <f>SUM(AT27:BA32)</f>
        <v>0</v>
      </c>
      <c r="AU33" s="274"/>
      <c r="AV33" s="274"/>
      <c r="AW33" s="274"/>
      <c r="AX33" s="274"/>
      <c r="AY33" s="274"/>
      <c r="AZ33" s="274"/>
      <c r="BA33" s="275"/>
      <c r="BB33" s="16"/>
      <c r="BC33" s="268" t="s">
        <v>153</v>
      </c>
      <c r="BD33" s="268"/>
      <c r="BE33" s="268"/>
      <c r="BF33" s="268"/>
      <c r="BG33" s="268"/>
      <c r="BH33" s="268"/>
      <c r="BI33" s="268"/>
      <c r="BJ33" s="269"/>
      <c r="BK33" s="273">
        <f>IF((AT33-Z33)&lt;0,0,AT33-Z33)</f>
        <v>0</v>
      </c>
      <c r="BL33" s="274"/>
      <c r="BM33" s="274"/>
      <c r="BN33" s="274"/>
      <c r="BO33" s="274"/>
      <c r="BP33" s="274"/>
      <c r="BQ33" s="275"/>
    </row>
    <row r="34" spans="3:69" ht="12.75">
      <c r="C34" s="27" t="s">
        <v>134</v>
      </c>
      <c r="E34" s="27">
        <v>4401</v>
      </c>
      <c r="F34" s="27" t="s">
        <v>135</v>
      </c>
      <c r="I34" s="114" t="s">
        <v>96</v>
      </c>
      <c r="J34" s="117">
        <f>J27*G40</f>
        <v>0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9:69" ht="13.5" thickBot="1">
      <c r="I35" s="118" t="s">
        <v>154</v>
      </c>
      <c r="J35" s="119">
        <f>IF((J34-J33)&lt;0,0,J34-J33)</f>
        <v>0</v>
      </c>
      <c r="N35" s="73" t="s">
        <v>95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73" t="s">
        <v>96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</row>
    <row r="36" spans="9:69" ht="13.5" thickBot="1">
      <c r="I36" s="5"/>
      <c r="J36" s="110"/>
      <c r="N36" s="96"/>
      <c r="O36" s="283" t="s">
        <v>15</v>
      </c>
      <c r="P36" s="284"/>
      <c r="Q36" s="285" t="s">
        <v>16</v>
      </c>
      <c r="R36" s="285"/>
      <c r="S36" s="285"/>
      <c r="T36" s="285" t="s">
        <v>89</v>
      </c>
      <c r="U36" s="285"/>
      <c r="V36" s="285"/>
      <c r="W36" s="285"/>
      <c r="X36" s="285"/>
      <c r="Y36" s="285"/>
      <c r="Z36" s="285" t="s">
        <v>90</v>
      </c>
      <c r="AA36" s="285"/>
      <c r="AB36" s="285"/>
      <c r="AC36" s="285"/>
      <c r="AD36" s="285"/>
      <c r="AE36" s="285"/>
      <c r="AF36" s="285"/>
      <c r="AG36" s="286"/>
      <c r="AH36" s="16"/>
      <c r="AI36" s="287" t="s">
        <v>15</v>
      </c>
      <c r="AJ36" s="285"/>
      <c r="AK36" s="285" t="s">
        <v>16</v>
      </c>
      <c r="AL36" s="285"/>
      <c r="AM36" s="285"/>
      <c r="AN36" s="285" t="s">
        <v>89</v>
      </c>
      <c r="AO36" s="285"/>
      <c r="AP36" s="285"/>
      <c r="AQ36" s="285"/>
      <c r="AR36" s="285"/>
      <c r="AS36" s="285"/>
      <c r="AT36" s="285" t="s">
        <v>90</v>
      </c>
      <c r="AU36" s="285"/>
      <c r="AV36" s="285"/>
      <c r="AW36" s="285"/>
      <c r="AX36" s="285"/>
      <c r="AY36" s="285"/>
      <c r="AZ36" s="285"/>
      <c r="BA36" s="28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3:69" ht="13.5" thickBot="1">
      <c r="C37" s="27" t="s">
        <v>136</v>
      </c>
      <c r="I37" s="3" t="s">
        <v>242</v>
      </c>
      <c r="J37" s="111">
        <f>J35+J31</f>
        <v>0</v>
      </c>
      <c r="N37" s="97"/>
      <c r="O37" s="320">
        <f>'Page 1'!$Q$22</f>
        <v>0</v>
      </c>
      <c r="P37" s="306"/>
      <c r="Q37" s="304">
        <f>'Page 1'!$V$22</f>
        <v>0</v>
      </c>
      <c r="R37" s="321"/>
      <c r="S37" s="321"/>
      <c r="T37" s="325">
        <f>IF('Page 2'!$AC$46="Auburn",VLOOKUP(Q37,$E$39:$G$48,3,FALSE),0)</f>
        <v>0</v>
      </c>
      <c r="U37" s="326"/>
      <c r="V37" s="326"/>
      <c r="W37" s="326"/>
      <c r="X37" s="326"/>
      <c r="Y37" s="327"/>
      <c r="Z37" s="305">
        <f>T37*O37</f>
        <v>0</v>
      </c>
      <c r="AA37" s="306"/>
      <c r="AB37" s="306"/>
      <c r="AC37" s="306"/>
      <c r="AD37" s="306"/>
      <c r="AE37" s="306"/>
      <c r="AF37" s="306"/>
      <c r="AG37" s="307"/>
      <c r="AH37" s="16"/>
      <c r="AI37" s="320">
        <f>'Page 1'!$AZ$22</f>
        <v>0</v>
      </c>
      <c r="AJ37" s="306"/>
      <c r="AK37" s="304">
        <f>'Page 1'!$BE$22</f>
        <v>0</v>
      </c>
      <c r="AL37" s="321"/>
      <c r="AM37" s="321"/>
      <c r="AN37" s="325">
        <f>IF('Page 2'!$AC$46="Auburn",VLOOKUP(AK37,$E$39:$G$48,3,FALSE),0)</f>
        <v>0</v>
      </c>
      <c r="AO37" s="326"/>
      <c r="AP37" s="326"/>
      <c r="AQ37" s="326"/>
      <c r="AR37" s="326"/>
      <c r="AS37" s="327"/>
      <c r="AT37" s="305">
        <f>AN37*AI37</f>
        <v>0</v>
      </c>
      <c r="AU37" s="306"/>
      <c r="AV37" s="306"/>
      <c r="AW37" s="306"/>
      <c r="AX37" s="306"/>
      <c r="AY37" s="306"/>
      <c r="AZ37" s="306"/>
      <c r="BA37" s="307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3:69" ht="12.75">
      <c r="C38" s="27" t="s">
        <v>86</v>
      </c>
      <c r="E38" s="81" t="s">
        <v>120</v>
      </c>
      <c r="F38" s="81" t="s">
        <v>137</v>
      </c>
      <c r="G38" s="81" t="s">
        <v>138</v>
      </c>
      <c r="N38" s="97"/>
      <c r="O38" s="279">
        <f>'Page 1'!$AD$22</f>
        <v>0</v>
      </c>
      <c r="P38" s="216"/>
      <c r="Q38" s="280">
        <f>'Page 1'!$AI$22</f>
        <v>0</v>
      </c>
      <c r="R38" s="281"/>
      <c r="S38" s="281"/>
      <c r="T38" s="263">
        <f>IF('Page 2'!$AC$46="Auburn",VLOOKUP(Q38,$E$39:$G$48,3,FALSE),0)</f>
        <v>0</v>
      </c>
      <c r="U38" s="264"/>
      <c r="V38" s="264"/>
      <c r="W38" s="264"/>
      <c r="X38" s="264"/>
      <c r="Y38" s="265"/>
      <c r="Z38" s="266">
        <f>T38*O38</f>
        <v>0</v>
      </c>
      <c r="AA38" s="216"/>
      <c r="AB38" s="216"/>
      <c r="AC38" s="216"/>
      <c r="AD38" s="216"/>
      <c r="AE38" s="216"/>
      <c r="AF38" s="216"/>
      <c r="AG38" s="267"/>
      <c r="AH38" s="16"/>
      <c r="AI38" s="279">
        <f>'Page 1'!$S$41</f>
        <v>0</v>
      </c>
      <c r="AJ38" s="216"/>
      <c r="AK38" s="280">
        <f>'Page 1'!$X$41</f>
        <v>0</v>
      </c>
      <c r="AL38" s="281"/>
      <c r="AM38" s="281"/>
      <c r="AN38" s="263">
        <f>IF('Page 2'!$AC$46="Auburn",VLOOKUP(AK38,$E$39:$G$48,3,FALSE),0)</f>
        <v>0</v>
      </c>
      <c r="AO38" s="264"/>
      <c r="AP38" s="264"/>
      <c r="AQ38" s="264"/>
      <c r="AR38" s="264"/>
      <c r="AS38" s="265"/>
      <c r="AT38" s="266">
        <f>AN38*AI38</f>
        <v>0</v>
      </c>
      <c r="AU38" s="216"/>
      <c r="AV38" s="216"/>
      <c r="AW38" s="216"/>
      <c r="AX38" s="216"/>
      <c r="AY38" s="216"/>
      <c r="AZ38" s="216"/>
      <c r="BA38" s="267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5:69" ht="12.75">
      <c r="E39" s="27">
        <v>0</v>
      </c>
      <c r="F39" s="27">
        <v>0</v>
      </c>
      <c r="G39" s="27">
        <v>0</v>
      </c>
      <c r="N39" s="97"/>
      <c r="O39" s="279">
        <f>'Page 1'!$AZ$22</f>
        <v>0</v>
      </c>
      <c r="P39" s="216"/>
      <c r="Q39" s="280">
        <f>'Page 1'!$BE$22</f>
        <v>0</v>
      </c>
      <c r="R39" s="281"/>
      <c r="S39" s="281"/>
      <c r="T39" s="263">
        <f>IF('Page 2'!$AC$46="Auburn",VLOOKUP(Q39,$E$39:$G$48,3,FALSE),0)</f>
        <v>0</v>
      </c>
      <c r="U39" s="264"/>
      <c r="V39" s="264"/>
      <c r="W39" s="264"/>
      <c r="X39" s="264"/>
      <c r="Y39" s="265"/>
      <c r="Z39" s="266">
        <f>T39*O39</f>
        <v>0</v>
      </c>
      <c r="AA39" s="216"/>
      <c r="AB39" s="216"/>
      <c r="AC39" s="216"/>
      <c r="AD39" s="216"/>
      <c r="AE39" s="216"/>
      <c r="AF39" s="216"/>
      <c r="AG39" s="267"/>
      <c r="AH39" s="16"/>
      <c r="AI39" s="279">
        <f>'Page 1'!$AG$41</f>
        <v>0</v>
      </c>
      <c r="AJ39" s="216"/>
      <c r="AK39" s="280">
        <f>'Page 1'!$AL$41</f>
        <v>0</v>
      </c>
      <c r="AL39" s="281"/>
      <c r="AM39" s="281"/>
      <c r="AN39" s="263">
        <f>IF('Page 2'!$AC$46="Auburn",VLOOKUP(AK39,$E$39:$G$48,3,FALSE),0)</f>
        <v>0</v>
      </c>
      <c r="AO39" s="264"/>
      <c r="AP39" s="264"/>
      <c r="AQ39" s="264"/>
      <c r="AR39" s="264"/>
      <c r="AS39" s="265"/>
      <c r="AT39" s="266">
        <f>AN39*AI39</f>
        <v>0</v>
      </c>
      <c r="AU39" s="216"/>
      <c r="AV39" s="216"/>
      <c r="AW39" s="216"/>
      <c r="AX39" s="216"/>
      <c r="AY39" s="216"/>
      <c r="AZ39" s="216"/>
      <c r="BA39" s="267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</row>
    <row r="40" spans="5:69" ht="13.5" thickBot="1">
      <c r="E40" s="31">
        <v>0.75</v>
      </c>
      <c r="F40" s="27">
        <v>1200</v>
      </c>
      <c r="G40" s="27">
        <v>1800</v>
      </c>
      <c r="N40" s="98"/>
      <c r="O40" s="282"/>
      <c r="P40" s="277"/>
      <c r="Q40" s="297"/>
      <c r="R40" s="298"/>
      <c r="S40" s="298"/>
      <c r="T40" s="276"/>
      <c r="U40" s="276"/>
      <c r="V40" s="276"/>
      <c r="W40" s="276"/>
      <c r="X40" s="276"/>
      <c r="Y40" s="276"/>
      <c r="Z40" s="276"/>
      <c r="AA40" s="277"/>
      <c r="AB40" s="277"/>
      <c r="AC40" s="277"/>
      <c r="AD40" s="277"/>
      <c r="AE40" s="277"/>
      <c r="AF40" s="277"/>
      <c r="AG40" s="278"/>
      <c r="AH40" s="16"/>
      <c r="AI40" s="282">
        <f>'Page 1'!$AU$41</f>
        <v>0</v>
      </c>
      <c r="AJ40" s="277"/>
      <c r="AK40" s="297">
        <f>'Page 1'!$AZ$41</f>
        <v>0</v>
      </c>
      <c r="AL40" s="297"/>
      <c r="AM40" s="297"/>
      <c r="AN40" s="322">
        <f>IF('Page 2'!$AC$46="Auburn",VLOOKUP(AK40,$E$39:$G$48,3,FALSE),0)</f>
        <v>0</v>
      </c>
      <c r="AO40" s="323"/>
      <c r="AP40" s="323"/>
      <c r="AQ40" s="323"/>
      <c r="AR40" s="323"/>
      <c r="AS40" s="324"/>
      <c r="AT40" s="276">
        <f>AN40*AI40</f>
        <v>0</v>
      </c>
      <c r="AU40" s="277"/>
      <c r="AV40" s="277"/>
      <c r="AW40" s="277"/>
      <c r="AX40" s="277"/>
      <c r="AY40" s="277"/>
      <c r="AZ40" s="277"/>
      <c r="BA40" s="278"/>
      <c r="BB40" s="73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16"/>
      <c r="BQ40" s="16"/>
    </row>
    <row r="41" spans="5:69" ht="13.5" thickBot="1">
      <c r="E41" s="31">
        <v>1</v>
      </c>
      <c r="F41" s="27">
        <v>2400</v>
      </c>
      <c r="G41" s="27">
        <v>4500</v>
      </c>
      <c r="N41" s="16"/>
      <c r="O41" s="16"/>
      <c r="P41" s="208" t="s">
        <v>97</v>
      </c>
      <c r="Q41" s="208"/>
      <c r="R41" s="208"/>
      <c r="S41" s="208"/>
      <c r="T41" s="208"/>
      <c r="U41" s="208"/>
      <c r="V41" s="208"/>
      <c r="W41" s="208"/>
      <c r="X41" s="208"/>
      <c r="Y41" s="230"/>
      <c r="Z41" s="273">
        <f>SUM(Z37:AG39)</f>
        <v>0</v>
      </c>
      <c r="AA41" s="274"/>
      <c r="AB41" s="274"/>
      <c r="AC41" s="274"/>
      <c r="AD41" s="274"/>
      <c r="AE41" s="274"/>
      <c r="AF41" s="274"/>
      <c r="AG41" s="275"/>
      <c r="AH41" s="16"/>
      <c r="AI41" s="16"/>
      <c r="AJ41" s="208" t="s">
        <v>98</v>
      </c>
      <c r="AK41" s="208"/>
      <c r="AL41" s="208"/>
      <c r="AM41" s="208"/>
      <c r="AN41" s="208"/>
      <c r="AO41" s="208"/>
      <c r="AP41" s="208"/>
      <c r="AQ41" s="208"/>
      <c r="AR41" s="208"/>
      <c r="AS41" s="230"/>
      <c r="AT41" s="273">
        <f>SUM(AT37:BA40)</f>
        <v>0</v>
      </c>
      <c r="AU41" s="274"/>
      <c r="AV41" s="274"/>
      <c r="AW41" s="274"/>
      <c r="AX41" s="274"/>
      <c r="AY41" s="274"/>
      <c r="AZ41" s="274"/>
      <c r="BA41" s="275"/>
      <c r="BB41" s="16"/>
      <c r="BC41" s="268" t="s">
        <v>154</v>
      </c>
      <c r="BD41" s="268"/>
      <c r="BE41" s="268"/>
      <c r="BF41" s="268"/>
      <c r="BG41" s="268"/>
      <c r="BH41" s="268"/>
      <c r="BI41" s="268"/>
      <c r="BJ41" s="269"/>
      <c r="BK41" s="273">
        <f>IF((AT41-Z41)&lt;0,0,AT41-Z41)</f>
        <v>0</v>
      </c>
      <c r="BL41" s="274"/>
      <c r="BM41" s="274"/>
      <c r="BN41" s="274"/>
      <c r="BO41" s="274"/>
      <c r="BP41" s="274"/>
      <c r="BQ41" s="275"/>
    </row>
    <row r="42" spans="5:69" ht="13.5" thickBot="1">
      <c r="E42" s="31">
        <v>1.5</v>
      </c>
      <c r="F42" s="27">
        <v>4800</v>
      </c>
      <c r="G42" s="27">
        <v>9000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</row>
    <row r="43" spans="5:69" ht="13.5" thickBot="1">
      <c r="E43" s="31">
        <v>2</v>
      </c>
      <c r="F43" s="27">
        <v>9600</v>
      </c>
      <c r="G43" s="27">
        <v>14400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95"/>
      <c r="AM43" s="95"/>
      <c r="AN43" s="95"/>
      <c r="AO43" s="268" t="s">
        <v>99</v>
      </c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9"/>
      <c r="BK43" s="270">
        <f>BK33+BK41</f>
        <v>0</v>
      </c>
      <c r="BL43" s="271"/>
      <c r="BM43" s="271"/>
      <c r="BN43" s="271"/>
      <c r="BO43" s="271"/>
      <c r="BP43" s="271"/>
      <c r="BQ43" s="272"/>
    </row>
    <row r="44" spans="5:7" ht="12.75">
      <c r="E44" s="31">
        <v>3</v>
      </c>
      <c r="F44" s="27">
        <v>19200</v>
      </c>
      <c r="G44" s="27">
        <v>28800</v>
      </c>
    </row>
    <row r="45" spans="5:71" ht="12.75">
      <c r="E45" s="31">
        <v>4</v>
      </c>
      <c r="F45" s="27">
        <v>36000</v>
      </c>
      <c r="G45" s="27">
        <v>45000</v>
      </c>
      <c r="N45" s="16"/>
      <c r="O45" s="5"/>
      <c r="P45" s="5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5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</row>
    <row r="46" spans="5:7" ht="12.75">
      <c r="E46" s="31">
        <v>6</v>
      </c>
      <c r="F46" s="27">
        <v>60000</v>
      </c>
      <c r="G46" s="27">
        <v>90000</v>
      </c>
    </row>
    <row r="47" spans="5:70" ht="12.75">
      <c r="E47" s="31">
        <v>8</v>
      </c>
      <c r="F47" s="27">
        <v>12000</v>
      </c>
      <c r="G47" s="27">
        <v>144000</v>
      </c>
      <c r="N47" s="73" t="s">
        <v>155</v>
      </c>
      <c r="O47" s="73"/>
      <c r="P47" s="73"/>
      <c r="Q47" s="73"/>
      <c r="R47" s="73"/>
      <c r="S47" s="73"/>
      <c r="T47" s="73"/>
      <c r="U47" s="73"/>
      <c r="V47" s="73"/>
      <c r="W47" s="16"/>
      <c r="X47" s="16"/>
      <c r="Y47" s="7"/>
      <c r="Z47" s="7"/>
      <c r="AA47" s="7"/>
      <c r="AB47" s="201" t="str">
        <f>IF(AND('Page 2'!W21=" ",'Page 2'!W22=0)," ",IF('Page 2'!W21=" ",VLOOKUP('Page 2'!W22,'Hidden Tables'!$E$25:$F$34,2),VLOOKUP('Page 2'!W21+'Page 2'!W22,'Hidden Tables'!$E$25:$F$34,2)))</f>
        <v> </v>
      </c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16"/>
      <c r="AO47" s="16"/>
      <c r="AP47" s="16"/>
      <c r="AQ47" s="16"/>
      <c r="AR47" s="16"/>
      <c r="AS47" s="73" t="s">
        <v>155</v>
      </c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7"/>
      <c r="BE47" s="7"/>
      <c r="BF47" s="7"/>
      <c r="BG47" s="201" t="str">
        <f>IF(AND('Page 2'!BB21=" ",'Page 2'!BB22=0)," ",IF('Page 2'!BB21=" ",VLOOKUP('Page 2'!BB22,'Hidden Tables'!$E$25:$F$34,2),VLOOKUP('Page 2'!BB21+'Page 2'!BB22,'Hidden Tables'!$E$25:$F$34,2)))</f>
        <v> </v>
      </c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</row>
    <row r="48" spans="5:7" ht="12.75">
      <c r="E48" s="31">
        <v>10</v>
      </c>
      <c r="F48" s="27">
        <v>180000</v>
      </c>
      <c r="G48" s="27">
        <v>144000</v>
      </c>
    </row>
  </sheetData>
  <sheetProtection/>
  <mergeCells count="114">
    <mergeCell ref="Z27:AG27"/>
    <mergeCell ref="AI27:AJ27"/>
    <mergeCell ref="AK27:AM27"/>
    <mergeCell ref="AN27:AS27"/>
    <mergeCell ref="Z28:AG28"/>
    <mergeCell ref="AI28:AJ28"/>
    <mergeCell ref="AK40:AM40"/>
    <mergeCell ref="AN40:AS40"/>
    <mergeCell ref="AT30:BA30"/>
    <mergeCell ref="Z32:AG32"/>
    <mergeCell ref="T37:Y37"/>
    <mergeCell ref="Z37:AG37"/>
    <mergeCell ref="AI37:AJ37"/>
    <mergeCell ref="AK37:AM37"/>
    <mergeCell ref="AN37:AS37"/>
    <mergeCell ref="AT32:BA32"/>
    <mergeCell ref="Z41:AG41"/>
    <mergeCell ref="P41:Y41"/>
    <mergeCell ref="AI40:AJ40"/>
    <mergeCell ref="Z31:AG31"/>
    <mergeCell ref="AI31:AJ31"/>
    <mergeCell ref="Z29:AG29"/>
    <mergeCell ref="AI29:AJ29"/>
    <mergeCell ref="Q40:S40"/>
    <mergeCell ref="O37:P37"/>
    <mergeCell ref="Q37:S37"/>
    <mergeCell ref="BC33:BJ33"/>
    <mergeCell ref="AK31:AM31"/>
    <mergeCell ref="AN31:AS31"/>
    <mergeCell ref="AT31:BA31"/>
    <mergeCell ref="P33:Y33"/>
    <mergeCell ref="Z33:AG33"/>
    <mergeCell ref="AJ33:AS33"/>
    <mergeCell ref="AI32:AJ32"/>
    <mergeCell ref="AK32:AM32"/>
    <mergeCell ref="AN32:AS32"/>
    <mergeCell ref="AI26:AJ26"/>
    <mergeCell ref="AK26:AM26"/>
    <mergeCell ref="AN26:AS26"/>
    <mergeCell ref="AT26:BA26"/>
    <mergeCell ref="AT29:BA29"/>
    <mergeCell ref="AN30:AS30"/>
    <mergeCell ref="AT27:BA27"/>
    <mergeCell ref="AK28:AM28"/>
    <mergeCell ref="AN28:AS28"/>
    <mergeCell ref="AT28:BA28"/>
    <mergeCell ref="AT37:BA37"/>
    <mergeCell ref="O26:P26"/>
    <mergeCell ref="Q26:S26"/>
    <mergeCell ref="T26:Y26"/>
    <mergeCell ref="Z26:AG26"/>
    <mergeCell ref="AK29:AM29"/>
    <mergeCell ref="AN29:AS29"/>
    <mergeCell ref="O30:P30"/>
    <mergeCell ref="Q30:S30"/>
    <mergeCell ref="T30:Y30"/>
    <mergeCell ref="N27:N30"/>
    <mergeCell ref="O27:P27"/>
    <mergeCell ref="Q27:S27"/>
    <mergeCell ref="T27:Y27"/>
    <mergeCell ref="O28:P28"/>
    <mergeCell ref="Q28:S28"/>
    <mergeCell ref="T28:Y28"/>
    <mergeCell ref="O29:P29"/>
    <mergeCell ref="Q29:S29"/>
    <mergeCell ref="T29:Y29"/>
    <mergeCell ref="Z30:AG30"/>
    <mergeCell ref="AI30:AJ30"/>
    <mergeCell ref="AK30:AM30"/>
    <mergeCell ref="N31:N32"/>
    <mergeCell ref="O31:P31"/>
    <mergeCell ref="Q31:S31"/>
    <mergeCell ref="T31:Y31"/>
    <mergeCell ref="O32:P32"/>
    <mergeCell ref="Q32:S32"/>
    <mergeCell ref="T32:Y32"/>
    <mergeCell ref="BK33:BQ33"/>
    <mergeCell ref="O36:P36"/>
    <mergeCell ref="Q36:S36"/>
    <mergeCell ref="T36:Y36"/>
    <mergeCell ref="Z36:AG36"/>
    <mergeCell ref="AI36:AJ36"/>
    <mergeCell ref="AK36:AM36"/>
    <mergeCell ref="AN36:AS36"/>
    <mergeCell ref="AT36:BA36"/>
    <mergeCell ref="AT33:BA33"/>
    <mergeCell ref="O38:P38"/>
    <mergeCell ref="Q38:S38"/>
    <mergeCell ref="T38:Y38"/>
    <mergeCell ref="Z38:AG38"/>
    <mergeCell ref="AN38:AS38"/>
    <mergeCell ref="AT38:BA38"/>
    <mergeCell ref="AI38:AJ38"/>
    <mergeCell ref="AK38:AM38"/>
    <mergeCell ref="AT40:BA40"/>
    <mergeCell ref="O39:P39"/>
    <mergeCell ref="Q39:S39"/>
    <mergeCell ref="T39:Y39"/>
    <mergeCell ref="Z39:AG39"/>
    <mergeCell ref="AI39:AJ39"/>
    <mergeCell ref="AK39:AM39"/>
    <mergeCell ref="O40:P40"/>
    <mergeCell ref="T40:Y40"/>
    <mergeCell ref="Z40:AG40"/>
    <mergeCell ref="AB47:AM47"/>
    <mergeCell ref="BG47:BR47"/>
    <mergeCell ref="AN39:AS39"/>
    <mergeCell ref="AT39:BA39"/>
    <mergeCell ref="AO43:BJ43"/>
    <mergeCell ref="BK43:BQ43"/>
    <mergeCell ref="AJ41:AS41"/>
    <mergeCell ref="AT41:BA41"/>
    <mergeCell ref="BC41:BJ41"/>
    <mergeCell ref="BK41:BQ41"/>
  </mergeCells>
  <conditionalFormatting sqref="D14:J18">
    <cfRule type="expression" priority="3" dxfId="0" stopIfTrue="1">
      <formula>$AH$4=" "</formula>
    </cfRule>
  </conditionalFormatting>
  <conditionalFormatting sqref="BG47:BR47">
    <cfRule type="expression" priority="2" dxfId="0" stopIfTrue="1">
      <formula>$AH$4=" "</formula>
    </cfRule>
  </conditionalFormatting>
  <conditionalFormatting sqref="AB47:AM47">
    <cfRule type="expression" priority="1" dxfId="0" stopIfTrue="1">
      <formula>$C$4=" 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Auburn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Chandler</dc:creator>
  <cp:keywords/>
  <dc:description/>
  <cp:lastModifiedBy>Jason C. Chandler</cp:lastModifiedBy>
  <cp:lastPrinted>2011-10-05T19:01:28Z</cp:lastPrinted>
  <dcterms:created xsi:type="dcterms:W3CDTF">2008-04-09T15:56:54Z</dcterms:created>
  <dcterms:modified xsi:type="dcterms:W3CDTF">2012-02-02T16:43:14Z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